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ablonski\Documents\PCC_Intermodal\Przetargi_2024_2029\lokomotywy_KPO_2026\wersja_ujednolicona\"/>
    </mc:Choice>
  </mc:AlternateContent>
  <xr:revisionPtr revIDLastSave="0" documentId="13_ncr:1_{9BDBD438-79E2-4430-8CE9-88C3E7B9BFCE}" xr6:coauthVersionLast="47" xr6:coauthVersionMax="47" xr10:uidLastSave="{00000000-0000-0000-0000-000000000000}"/>
  <bookViews>
    <workbookView xWindow="28680" yWindow="-120" windowWidth="29040" windowHeight="15720" tabRatio="825" firstSheet="2" activeTab="2" xr2:uid="{00000000-000D-0000-FFFF-FFFF00000000}"/>
  </bookViews>
  <sheets>
    <sheet name="Arkusz1" sheetId="1" state="hidden" r:id="rId1"/>
    <sheet name="Arkusz1 (2)" sheetId="4" state="hidden" r:id="rId2"/>
    <sheet name="Załącznik 2 - Arkusz 1 - Oferta" sheetId="15" r:id="rId3"/>
    <sheet name="Załącznik 2 - Arkusz 2 - Pakiet" sheetId="16" r:id="rId4"/>
    <sheet name="Wzór W (2)" sheetId="13" state="hidden" r:id="rId5"/>
    <sheet name="Serwis pogwarancyjny stare" sheetId="6" state="hidden" r:id="rId6"/>
  </sheets>
  <definedNames>
    <definedName name="_xlnm.Print_Area" localSheetId="5">'Serwis pogwarancyjny stare'!$A$1:$G$22</definedName>
    <definedName name="_xlnm.Print_Area" localSheetId="4">'Wzór W (2)'!$A$1:$L$63</definedName>
    <definedName name="_xlnm.Print_Area" localSheetId="2">'Załącznik 2 - Arkusz 1 - Oferta'!$B$1:$F$35</definedName>
    <definedName name="_xlnm.Print_Area" localSheetId="3">'Załącznik 2 - Arkusz 2 - Pakiet'!$A$1:$G$92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5" l="1"/>
  <c r="E18" i="15"/>
  <c r="E23" i="16"/>
  <c r="E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19" i="16"/>
  <c r="E27" i="16"/>
  <c r="E29" i="16"/>
  <c r="E26" i="16"/>
  <c r="E25" i="16"/>
  <c r="E22" i="16"/>
  <c r="E17" i="16"/>
  <c r="E16" i="16"/>
  <c r="E11" i="16"/>
  <c r="E12" i="16"/>
  <c r="E13" i="16"/>
  <c r="E10" i="16"/>
  <c r="E15" i="16"/>
  <c r="E14" i="16"/>
  <c r="E8" i="16"/>
  <c r="E9" i="16"/>
  <c r="E7" i="16"/>
  <c r="E14" i="15" l="1"/>
  <c r="F18" i="15" s="1"/>
  <c r="E28" i="16"/>
  <c r="E24" i="16"/>
  <c r="E21" i="16"/>
  <c r="E20" i="16"/>
  <c r="E18" i="16"/>
  <c r="E53" i="16" l="1"/>
  <c r="E78" i="16" s="1"/>
  <c r="F22" i="15"/>
  <c r="E27" i="13" l="1"/>
  <c r="D27" i="13"/>
  <c r="E26" i="13"/>
  <c r="D26" i="13"/>
  <c r="F25" i="13"/>
  <c r="E22" i="13"/>
  <c r="D22" i="13"/>
  <c r="F18" i="13"/>
  <c r="F27" i="13" l="1"/>
  <c r="F22" i="13"/>
  <c r="J12" i="13" s="1"/>
  <c r="K12" i="13" l="1"/>
  <c r="F12" i="13"/>
  <c r="G18" i="13" s="1"/>
  <c r="L12" i="13"/>
  <c r="G22" i="13" l="1"/>
  <c r="G25" i="13"/>
  <c r="G27" i="13"/>
  <c r="D3" i="6" l="1"/>
  <c r="E3" i="6"/>
  <c r="F3" i="6"/>
  <c r="G4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3" i="6" l="1"/>
</calcChain>
</file>

<file path=xl/sharedStrings.xml><?xml version="1.0" encoding="utf-8"?>
<sst xmlns="http://schemas.openxmlformats.org/spreadsheetml/2006/main" count="491" uniqueCount="263">
  <si>
    <t>cena netto</t>
  </si>
  <si>
    <t xml:space="preserve">koszty serwisowania </t>
  </si>
  <si>
    <t>koszt robocizny</t>
  </si>
  <si>
    <t>koszt materiałów / części</t>
  </si>
  <si>
    <t>przedział mth od …. do ……</t>
  </si>
  <si>
    <t>przedział mth od 0    do ……</t>
  </si>
  <si>
    <t>przedział mth od …. do 10.000 mth</t>
  </si>
  <si>
    <t>OPCJA nr 1 CENA PODSTAWOWA</t>
  </si>
  <si>
    <t>wyszczegónienie</t>
  </si>
  <si>
    <t>Należy dokonać wyszczególnienia kosztów, o ile nie występują w standardzie (w cenie podstawowej)                                                 [w kolumnie cena netto wpisać: standard lub podać cenę]</t>
  </si>
  <si>
    <t>Załącznik nr 1 do specyfikacji / Załącznik nr 1 do Umowy</t>
  </si>
  <si>
    <t>OPCJA nr 1 WYPOSAŻENIE DODATKOWE</t>
  </si>
  <si>
    <t>- dodatkowe miejsce siedzące w kabinie,</t>
  </si>
  <si>
    <t>- podkładka do pisania z lampką,</t>
  </si>
  <si>
    <t>- osłona przeciwsłoneczna na przedniej szybie,</t>
  </si>
  <si>
    <t>- osłona przeciwsłoneczna na oknie dachowym,</t>
  </si>
  <si>
    <t>- elektroniczny układ przeciążenia, układ ważenia,</t>
  </si>
  <si>
    <t>- licznik kontenerów z funkcją zerowania,</t>
  </si>
  <si>
    <t>- dodatkowe oświetlenie robocze, 2 szt, 70 W, mocowane na wysięgniku,</t>
  </si>
  <si>
    <t>- dodatkowe oświetlenie robocze, 2 szt, 70 W, mocowane na chwytniku,</t>
  </si>
  <si>
    <t>- dodatkowe oświetlenie robocze, 4 szt, 70 W, mocowane na błotnikach,</t>
  </si>
  <si>
    <t>- zamykany na klucz wlew paliwa,</t>
  </si>
  <si>
    <t>- grzałka silnika,</t>
  </si>
  <si>
    <t>- pneumatyczny sygnał dźwiękowy,</t>
  </si>
  <si>
    <t>- dodatkowy filtr powietrza w kabinie,</t>
  </si>
  <si>
    <t>- podwyższony chwyt powietrza do silnika,</t>
  </si>
  <si>
    <t>- wstępny filtr powietrza silnika,</t>
  </si>
  <si>
    <t>- możliwość wyboru koloru urządzenia,</t>
  </si>
  <si>
    <t>- automatyczny rozsuw na 30',</t>
  </si>
  <si>
    <t>- blokada obrotu zapobiegająca uderzeniu chwytnika w wysięgnik</t>
  </si>
  <si>
    <t>- klimatyzacja,</t>
  </si>
  <si>
    <t>- haki pomocnicze w narożach chwytnika,</t>
  </si>
  <si>
    <t>- gniazdo 12 V w kabinie operatora,</t>
  </si>
  <si>
    <t>- hak holowniczy,</t>
  </si>
  <si>
    <t>- sygnał dźwiękowy cofania,</t>
  </si>
  <si>
    <t>- czujnik cofania,</t>
  </si>
  <si>
    <t>- czujnik niskiego stanu oleju,</t>
  </si>
  <si>
    <t>- sygnał włączonego biegu wstecznego</t>
  </si>
  <si>
    <t>- centralny układ smarowania,</t>
  </si>
  <si>
    <t>- opony typu slick,</t>
  </si>
  <si>
    <t>- system podgrzewania oleju hydraulicznego,</t>
  </si>
  <si>
    <t>demontowany spreader do przeładunku nadwozi wymiennych i naczep (piggy-back), ELME 953</t>
  </si>
  <si>
    <t>OPCJA nr 2 CENA PODSTAWOWA</t>
  </si>
  <si>
    <t>A1</t>
  </si>
  <si>
    <t>B1</t>
  </si>
  <si>
    <t>C1</t>
  </si>
  <si>
    <t>D1</t>
  </si>
  <si>
    <t>A2</t>
  </si>
  <si>
    <t>B2</t>
  </si>
  <si>
    <t>C2</t>
  </si>
  <si>
    <t>wariant bez podpór</t>
  </si>
  <si>
    <t>wariant z podporami</t>
  </si>
  <si>
    <r>
      <rPr>
        <b/>
        <sz val="11"/>
        <rFont val="Arial"/>
        <family val="2"/>
        <charset val="238"/>
      </rPr>
      <t xml:space="preserve">Urządzenie Reachstacker </t>
    </r>
    <r>
      <rPr>
        <sz val="11"/>
        <rFont val="Arial"/>
        <family val="2"/>
        <charset val="238"/>
      </rPr>
      <t>45 ton w I rzędzie oraz do 27 ton przy odległości 6,2m od krawędzi nawierzchni do osi drugiego toru terminalowego, wg specyfikacji przedmiotu przetargu</t>
    </r>
  </si>
  <si>
    <r>
      <rPr>
        <b/>
        <sz val="11"/>
        <rFont val="Arial"/>
        <family val="2"/>
        <charset val="238"/>
      </rPr>
      <t xml:space="preserve">Urządzenie Reachstacker  </t>
    </r>
    <r>
      <rPr>
        <sz val="11"/>
        <rFont val="Arial"/>
        <family val="2"/>
        <charset val="238"/>
      </rPr>
      <t>45 ton w I rzędzie oraz do 30 ton przy odległości 6,2m od krawędzi nawierzchni do osi drugiego toru terminalowego wyposażenie wg specyfikacji</t>
    </r>
  </si>
  <si>
    <t>suma pozycji od 1 do 30</t>
  </si>
  <si>
    <t>cena danej pozycji netto</t>
  </si>
  <si>
    <t>Koszty wg przepracowanych mth urządzenia</t>
  </si>
  <si>
    <t>koszty dojazdu serwisu do KUTNA</t>
  </si>
  <si>
    <t>E1</t>
  </si>
  <si>
    <t>koszty 1 roboczogodziny pracy serwisanta</t>
  </si>
  <si>
    <t>inne</t>
  </si>
  <si>
    <t>przedział mth od …. Do 6000 mth</t>
  </si>
  <si>
    <t>SUMA kosztów serwisowania OGÓŁEM do 6.000 mth                             [suma kosztów wykazanych poniżej w pozycjach jednostkowych]</t>
  </si>
  <si>
    <t>przedział mth od 6001 do ……</t>
  </si>
  <si>
    <t>SUMA kosztów serwisowania OGÓŁEM od 0 mth do 10.000 mth [suma kosztów wykazanych powyżej w pozycjach jednostkowych]</t>
  </si>
  <si>
    <t>SUMA kosztów serwisowania OGÓŁEM od 0 do 6.000 mth                             [suma kosztów wykazanych poniżej w pozycjach jednostkowych]</t>
  </si>
  <si>
    <t>D2</t>
  </si>
  <si>
    <t>E2</t>
  </si>
  <si>
    <t>Cr</t>
  </si>
  <si>
    <t>Cd</t>
  </si>
  <si>
    <t>Cp</t>
  </si>
  <si>
    <t>Cs</t>
  </si>
  <si>
    <t>Cena dojazdu serwisu do terminala kontenerowego</t>
  </si>
  <si>
    <t xml:space="preserve"> Cena 1 roboczogodziny pracy serwisanta</t>
  </si>
  <si>
    <t>L.p.</t>
  </si>
  <si>
    <t>1.</t>
  </si>
  <si>
    <t>2.</t>
  </si>
  <si>
    <t>3.</t>
  </si>
  <si>
    <t>Cena 1 szt urządzenia przeładunkowego reachstacker</t>
  </si>
  <si>
    <t>przedział mth od ……........... do …….............…</t>
  </si>
  <si>
    <t>przedział mth od 0                 do ……...........…</t>
  </si>
  <si>
    <t>koszt materiałów / części         [a]</t>
  </si>
  <si>
    <t>koszt robocizny                        [b]</t>
  </si>
  <si>
    <t>zryczałtowany koszt dojazdu          [c]</t>
  </si>
  <si>
    <t>RAZEM                     [a]+[b]+[c]</t>
  </si>
  <si>
    <t>ceny w EUR netto</t>
  </si>
  <si>
    <t>Cena serwisowania w okresie gwarancji</t>
  </si>
  <si>
    <t>SUMA serwisowania OGÓŁEM aż do zakończenia okresu gwarancji                                                                                [suma kosztów wykazanych poniżej w pozycjach jednostkowych]</t>
  </si>
  <si>
    <t>przedział mth od …. do zakończenia okresu gwarancji</t>
  </si>
  <si>
    <t>Załącznik nr 10 do specyfikacji</t>
  </si>
  <si>
    <t>Formularz oferty finalnej</t>
  </si>
  <si>
    <t>Formularz oferty do aukcji</t>
  </si>
  <si>
    <t>przedział mth od zakończenia okresu gwarancji do …</t>
  </si>
  <si>
    <t>Przewidywany okres dostępności części</t>
  </si>
  <si>
    <t>Model urządzenia</t>
  </si>
  <si>
    <t>data od</t>
  </si>
  <si>
    <t>data do</t>
  </si>
  <si>
    <t>nazwa modelu</t>
  </si>
  <si>
    <t>Oferent oświadcza, że przedmiotem oferty jest następujący model urządzenia wraz z przewidywanym okresem produkcji oraz dostępności części:</t>
  </si>
  <si>
    <t>Przewidywany okres produkcji modelu</t>
  </si>
  <si>
    <t>Wartość W</t>
  </si>
  <si>
    <t>przedział mth od ………..................... do ………...................</t>
  </si>
  <si>
    <t>strona 4/5</t>
  </si>
  <si>
    <t>Cp**</t>
  </si>
  <si>
    <t>* wg wyposażenia standardowego zgodnie ze Specyfikacją</t>
  </si>
  <si>
    <t>** cena dotyczy roboczogodziny jednego serwisanta</t>
  </si>
  <si>
    <t>materiały / części         [a]</t>
  </si>
  <si>
    <t>zryczałtowany dojazd          [c]</t>
  </si>
  <si>
    <t>robocizna       [b]</t>
  </si>
  <si>
    <t>SUMA za okres od zakończenia okresu gwarancji do uzyskania przebiegu 10 000 mth                                                                                [suma pozycji wykazanych poniżej w pozycjach jednostkowych]</t>
  </si>
  <si>
    <t>Tabela "Cena serwisu 1-go urządzenia w okresie od zakończenia gwarancji do 10 000 mth w [PLN]"***</t>
  </si>
  <si>
    <t>*** Określenie ceny serwisu po okresie gwarancji pełni wyłącznie funkcję informacyjną, nie stanowi natomiast składnika wzoru "W"</t>
  </si>
  <si>
    <t>..............................................................................</t>
  </si>
  <si>
    <t>podpis</t>
  </si>
  <si>
    <t>…...................................................................................</t>
  </si>
  <si>
    <t>Zamawiający udostępnia niniejszy arkusz w  formie pliku Excel oraz wymaga, aby został on wypełniony w wersji elektronicznej w sposób czytelny, a następnie wydrukowany, podpisany oraz przesłany zgodnie z warunkami Specyfikacji. Oferent wypełnia wyłącznie białe pola, w przypadku wpisywania cen należy podać wartość netto.</t>
  </si>
  <si>
    <t>Cl*</t>
  </si>
  <si>
    <t>Cena 1 szt lokomotywy (EUR)</t>
  </si>
  <si>
    <t>strona 1/5</t>
  </si>
  <si>
    <t xml:space="preserve">                                  podpis</t>
  </si>
  <si>
    <t>cena 1 szt lokomotywy DC</t>
  </si>
  <si>
    <t>cena 1 szt lokomotywy MS</t>
  </si>
  <si>
    <t>Cena serwisu 1 lokomotywy za 1 km  aż do P4</t>
  </si>
  <si>
    <t>Zakładany koszt serwisu 1 lokomotywy</t>
  </si>
  <si>
    <t>Cp4</t>
  </si>
  <si>
    <t>Cpk</t>
  </si>
  <si>
    <t>Wszystkie ceny w EUR</t>
  </si>
  <si>
    <t>współczynnik (zakładana kalkulacyjnie ilość km)</t>
  </si>
  <si>
    <t>zakładana ilość kilometrów rocznie</t>
  </si>
  <si>
    <t>średnia ważona cena lokomotywy</t>
  </si>
  <si>
    <t>średnia ważona cena serwisu</t>
  </si>
  <si>
    <t xml:space="preserve">Cena ryczałtowa za 1 roboczogodzinę (RBH) pracy serwisu </t>
  </si>
  <si>
    <t>Cena za pakiet kolizyjny</t>
  </si>
  <si>
    <t>Cena przeglądu P4 dla jednej lokomotywy</t>
  </si>
  <si>
    <t>dla DC</t>
  </si>
  <si>
    <t>dla MS</t>
  </si>
  <si>
    <t>ilość i struktura lokomotyw</t>
  </si>
  <si>
    <t>W = Cl + Cs + Cd + Cp</t>
  </si>
  <si>
    <t>Cet</t>
  </si>
  <si>
    <t>Cena za moduł dojazdowy</t>
  </si>
  <si>
    <t>Cmd</t>
  </si>
  <si>
    <t>Cena za utrzymanie systemów ETCS</t>
  </si>
  <si>
    <t>Cud</t>
  </si>
  <si>
    <t>Cena serwisu 1 lokomotywy za 1 km dla każdego kilometra powyżej średniej = 180 tys.</t>
  </si>
  <si>
    <r>
      <t xml:space="preserve">Cena ryczałtowa za 1 km dojazdu serwisu </t>
    </r>
    <r>
      <rPr>
        <b/>
        <sz val="12"/>
        <color rgb="FFFF0000"/>
        <rFont val="Arial"/>
        <family val="2"/>
        <charset val="238"/>
      </rPr>
      <t xml:space="preserve">do warsztatów Zamawiającego </t>
    </r>
  </si>
  <si>
    <r>
      <t xml:space="preserve">cena 1 szt lokomotywy 
</t>
    </r>
    <r>
      <rPr>
        <b/>
        <sz val="14"/>
        <rFont val="Arial"/>
        <family val="2"/>
        <charset val="238"/>
      </rPr>
      <t>DC</t>
    </r>
  </si>
  <si>
    <r>
      <t xml:space="preserve">cena 1 szt lokomotywy 
</t>
    </r>
    <r>
      <rPr>
        <b/>
        <sz val="14"/>
        <rFont val="Arial"/>
        <family val="2"/>
        <charset val="238"/>
      </rPr>
      <t>MS</t>
    </r>
  </si>
  <si>
    <t>średnia ważona zakładna cena</t>
  </si>
  <si>
    <t xml:space="preserve">Opis/nazwa </t>
  </si>
  <si>
    <t>waga składników</t>
  </si>
  <si>
    <t>ClDC</t>
  </si>
  <si>
    <t>ClMS</t>
  </si>
  <si>
    <t>CsDc</t>
  </si>
  <si>
    <t>CsMs</t>
  </si>
  <si>
    <t>Model oferowanej lokomotywy</t>
  </si>
  <si>
    <t xml:space="preserve">Nakładka ślizgowa 3kV DC (PL) (nakładka węglowa) </t>
  </si>
  <si>
    <t>Przewody pneumatyczne sterowania odbierakiem prądu - dotyczy wszystkich przewodów elastycznych na dachu lokomotywy</t>
  </si>
  <si>
    <t>Dysza smarowania obrzeży kół lokomotywy</t>
  </si>
  <si>
    <t>Przewód pneumatyczny układu smarowania obrzeży kół lokomotywy</t>
  </si>
  <si>
    <t>Dysza piasecznicy</t>
  </si>
  <si>
    <t>Przewód pneumatyczny układu piasecznicy</t>
  </si>
  <si>
    <t>Zderzaki</t>
  </si>
  <si>
    <t>Zgarniacz torowv (lemiesz, pług) na przodzie pojazdu</t>
  </si>
  <si>
    <t>Izolatory dachowe</t>
  </si>
  <si>
    <t>Komplet rozłączanych szyn i żył miedzianych na dachu lokomotywy bez połączenia elastycznego między odbierakiem a szyną zbiorczą</t>
  </si>
  <si>
    <t>Silnik wycieraczek</t>
  </si>
  <si>
    <t>Reflektor górny</t>
  </si>
  <si>
    <t>Sprzęg śrubowy</t>
  </si>
  <si>
    <t>A</t>
  </si>
  <si>
    <t>B</t>
  </si>
  <si>
    <t>C</t>
  </si>
  <si>
    <t>D</t>
  </si>
  <si>
    <t>E</t>
  </si>
  <si>
    <t>F</t>
  </si>
  <si>
    <t>2 komplety dla całej lokomotywy</t>
  </si>
  <si>
    <t>2 komplety dla jednego wózka</t>
  </si>
  <si>
    <t>1 komplet</t>
  </si>
  <si>
    <t>2 komplety</t>
  </si>
  <si>
    <t>Ilość przyjęta do wyceny pakietu części zamiennych  [szt.]</t>
  </si>
  <si>
    <t>Elektromagnesy SHP</t>
  </si>
  <si>
    <t>Termin 
realizacji</t>
  </si>
  <si>
    <t>Gwarantowany termin 
realizacji (wskazać ilość dni)</t>
  </si>
  <si>
    <t>G</t>
  </si>
  <si>
    <t>Uwagi</t>
  </si>
  <si>
    <t>Silnik trakcyjny</t>
  </si>
  <si>
    <t>Przetwornica</t>
  </si>
  <si>
    <t>Anteny ETCS/SHP (odpowiednio) z okablowaniem i mocowaniem</t>
  </si>
  <si>
    <t>Ilość przyjęta do wyceny pakietu części zamiennych  [szt./kpl.]</t>
  </si>
  <si>
    <t xml:space="preserve">Szczotki uziemiające (maźnicy)   </t>
  </si>
  <si>
    <t>arkusz 1</t>
  </si>
  <si>
    <t>Cena serwisu lokomotywy za 1 km przebiegu</t>
  </si>
  <si>
    <t xml:space="preserve">Nabieżniki do pantografu 3kV DC (PL)  </t>
  </si>
  <si>
    <t>oś (od zestawu kołowego)</t>
  </si>
  <si>
    <t>pióro wycieraczek</t>
  </si>
  <si>
    <t>Szyba reflektora głównego</t>
  </si>
  <si>
    <t>Wózek - komplet wraz z zestawami koł.</t>
  </si>
  <si>
    <t>Głowica odbieraka pradu 3kV DC (PL) wraz z przewodami el. (kompletne ślizgacze)</t>
  </si>
  <si>
    <t>Manipulator radiotelefonu</t>
  </si>
  <si>
    <t>Słuchawka wraz z przewodem</t>
  </si>
  <si>
    <t>arkusz 2</t>
  </si>
  <si>
    <t>Zestaw kołowy składający się z dwóch kół, osi, przekładni oraz maźnice</t>
  </si>
  <si>
    <t>koło monoblokowe zestawu kołowego (od zestawu kołowego)</t>
  </si>
  <si>
    <t>Stopnie wejściowe na czołownicy (wartość netto za 1 prawy i 1 lewy.)</t>
  </si>
  <si>
    <t>Stopnie wejściowe do kabiny (wartość netto za 1 prawy i 1 lewy)</t>
  </si>
  <si>
    <t>2 kompletne zestawy kołowe</t>
  </si>
  <si>
    <t>Szyba czołowa reflektorów dolnych (wartość netto 2 prawe i 2 lewe.)</t>
  </si>
  <si>
    <t>Reflektory (prawy i lewy)</t>
  </si>
  <si>
    <t>Ramiona wycieraczek (2 lewe i 2 prawe)</t>
  </si>
  <si>
    <t>Kompletna szyba czołowa (wartość netto za 2 prawe i 2 lewe)</t>
  </si>
  <si>
    <t>Szyby boczne kabiny/szyby w wejściowych drzwiach bocznych do kabiny (wartość netto za 2 prawe i 2 lewe)</t>
  </si>
  <si>
    <t>Przewód hamulcowy (na czołownicy) 4 szt. 8 Atm + 4 szt. 5 Atm</t>
  </si>
  <si>
    <t>Kurek końcowy hamulc. (na czołownicy) 4 szt. 8 Atm + 4 szt. 5 Atm</t>
  </si>
  <si>
    <t>zakładana ilość kilometrów jednej lokomotywy aż do pierwszej P4</t>
  </si>
  <si>
    <t>wartość wskaźnika "W" wylicza się wg nastąpującego wzoru:</t>
  </si>
  <si>
    <t>Cl</t>
  </si>
  <si>
    <t>Css</t>
  </si>
  <si>
    <t>Csd</t>
  </si>
  <si>
    <t>Cpc</t>
  </si>
  <si>
    <t>waga ceny w stosunku do W</t>
  </si>
  <si>
    <t>Cml</t>
  </si>
  <si>
    <t>nazwa modelu lokomotywy</t>
  </si>
  <si>
    <t>5. We wszystkich ww. pozycjach chodzi o części nowe, kompletne wraz z ewentualnymi akcesoriami umożliwającymi wymianę danej części bez konieczności odrębnych zamówień dla detali/akcesoriów (np. montażowych).</t>
  </si>
  <si>
    <t>6. O ile ww. części zostaną zakupione przez Odbiorcę to będą stanowić własność Odbiorcy. W gestii Odbiorcy leży decyzja o tym, czy serwis prowadzący utrzymanie lokomotyw będzie mógł użyć danej części. Taki scenariusz jest dopuszczalny, o ile podmiot świadczący utrzymanie zobowiąże się do niezwłocznego odtworzenia zapasu. Prosimy wykazać ww. ceny bez kosztów transportu; koszt dostawy części będzie przedmiotem indywidualnej wyceny, po odrębnym zapytaniu ze strony Odbiorcy.</t>
  </si>
  <si>
    <t>SUMA wartości za pakiet części (Cpc)</t>
  </si>
  <si>
    <t>1. Oferent wypełnia tabelę cen części dla oferowanech lokomotyw.</t>
  </si>
  <si>
    <t>Cena jednostkowa netto [PLN]</t>
  </si>
  <si>
    <t>Wartość netto 
(kol. C x kol. D) [PLN]</t>
  </si>
  <si>
    <t>Cena jednostkowa EXW netto [PLN]</t>
  </si>
  <si>
    <t>Skumulowana szacunkowa cena serwisu zaoferowana dla 2 szt. lokomotywy w okresie eksploatacji aż do pierwszej naprawy rewizyjnej P4</t>
  </si>
  <si>
    <t>Cena serwisu lokomotywy za 1 km powyżej rocznego limitu 180 000 km</t>
  </si>
  <si>
    <t xml:space="preserve">Cena za pakiet części </t>
  </si>
  <si>
    <t>Cena ryczałtowa za 1 rbh pracy serwisanta</t>
  </si>
  <si>
    <t>cena ryczałtowa za 1 km dojazdu serwisu</t>
  </si>
  <si>
    <t>Cena za pomalowanie lokomotywy w barwy firmowe (opcja techniczna)</t>
  </si>
  <si>
    <r>
      <t>Cp</t>
    </r>
    <r>
      <rPr>
        <b/>
        <vertAlign val="subscript"/>
        <sz val="16"/>
        <rFont val="Arial"/>
        <family val="2"/>
        <charset val="238"/>
      </rPr>
      <t>4</t>
    </r>
  </si>
  <si>
    <r>
      <t xml:space="preserve">Cena pierwszego przeglądu P4 dla 1 szt. lokomotywy 
</t>
    </r>
    <r>
      <rPr>
        <b/>
        <sz val="14"/>
        <rFont val="Arial"/>
        <family val="2"/>
        <charset val="238"/>
      </rPr>
      <t>(bez modułu dojazdowego, cena podstawowa)</t>
    </r>
  </si>
  <si>
    <t>Zamawiający udostępnia niniejszy arkusz w  formie pliku Excel oraz wymaga, aby został on wypełniony w wersji elektronicznej w sposób czytelny, a następnie podpisany oraz przesłany zgodnie z warunkami Specyfikacji. Oferent wypełnia wyłącznie białe pola, w przypadku wpisywania cen należy podać wartość netto. Czerwoną czcionką wyróżniono składowe wzoru "W".Wszystkie ceny powinny być matematycznie zaokrąglone do drugiego miejsca po przecinku.</t>
  </si>
  <si>
    <r>
      <t xml:space="preserve">4.W kolumnie "F" Zamawiający oczekuje terminu dostępności części nie dłuższego niż </t>
    </r>
    <r>
      <rPr>
        <sz val="13"/>
        <color rgb="FFFF0000"/>
        <rFont val="Arial"/>
        <family val="2"/>
        <charset val="238"/>
      </rPr>
      <t>70 dni</t>
    </r>
    <r>
      <rPr>
        <sz val="13"/>
        <color rgb="FF0070C0"/>
        <rFont val="Arial"/>
        <family val="2"/>
        <charset val="238"/>
      </rPr>
      <t xml:space="preserve">, za wyjątkiem takich części jak: silnik trakcyjny, wózek, koło monoblokowe i zestaw kołowy, dla których dostępność oczekiwana wynosi 190 dni; niezależnie od podanego w kolumnie "F" terminu kary umowne będą mogły być naliczane, gdy dostawa nastąpi w czasie dłuższym niż odpowiednio </t>
    </r>
    <r>
      <rPr>
        <sz val="13"/>
        <color rgb="FFFF0000"/>
        <rFont val="Arial"/>
        <family val="2"/>
        <charset val="238"/>
      </rPr>
      <t>70 lub 190 dni</t>
    </r>
    <r>
      <rPr>
        <sz val="13"/>
        <color rgb="FF0070C0"/>
        <rFont val="Arial"/>
        <family val="2"/>
        <charset val="238"/>
      </rPr>
      <t>. W przypadku podania w kol. F terminów dostępności dłuższych niż odpowiednio 70 lub 190 dni, kary umowne mogą być naliczane po przekroczeniu tych terminów.</t>
    </r>
  </si>
  <si>
    <t>Formularz oferty</t>
  </si>
  <si>
    <t>3. Podane wyżej ceny obowiązują wg zapisów Specyfikacji.</t>
  </si>
  <si>
    <t>Załącznik nr 2 do specyfikacji / Załącznik nr 2 do umowy dostawy</t>
  </si>
  <si>
    <t>UWAGI:</t>
  </si>
  <si>
    <t>2Cl</t>
  </si>
  <si>
    <t>daty</t>
  </si>
  <si>
    <t>Wszystkie ceny są cenami netto w PLN (bez podatku VAT)</t>
  </si>
  <si>
    <t>W = 2Cl + Css</t>
  </si>
  <si>
    <t>Oferent oświadcza, że przedmiotem oferty jest następujący model urządzenia wraz z przewidywanym okresem dostępności części:</t>
  </si>
  <si>
    <r>
      <t xml:space="preserve">Przewidywany okres dostępności części oferowanej lokomotywy </t>
    </r>
    <r>
      <rPr>
        <u/>
        <sz val="16"/>
        <rFont val="Arial"/>
        <family val="2"/>
        <charset val="238"/>
      </rPr>
      <t>OD daty</t>
    </r>
    <r>
      <rPr>
        <sz val="16"/>
        <rFont val="Arial"/>
        <family val="2"/>
        <charset val="238"/>
      </rPr>
      <t>:</t>
    </r>
  </si>
  <si>
    <r>
      <t xml:space="preserve">Przewidywany okres dostępności części oferowanej lokomotywy </t>
    </r>
    <r>
      <rPr>
        <u/>
        <sz val="16"/>
        <rFont val="Arial"/>
        <family val="2"/>
        <charset val="238"/>
      </rPr>
      <t>DO daty</t>
    </r>
    <r>
      <rPr>
        <sz val="16"/>
        <rFont val="Arial"/>
        <family val="2"/>
        <charset val="238"/>
      </rPr>
      <t>:</t>
    </r>
  </si>
  <si>
    <t>…..............................................................................................</t>
  </si>
  <si>
    <t>cena netto (PLN)</t>
  </si>
  <si>
    <t>Cena za 1 szt. Lokomotywy</t>
  </si>
  <si>
    <t>Skumulowana cena za 2 szt. Lokomotywy</t>
  </si>
  <si>
    <t>objaśnienie</t>
  </si>
  <si>
    <t>symbol</t>
  </si>
  <si>
    <r>
      <t>2. Zamawiający ma prawo dokonać zamówienia poszczególnych części</t>
    </r>
    <r>
      <rPr>
        <sz val="13"/>
        <color rgb="FFC00000"/>
        <rFont val="Arial"/>
        <family val="2"/>
        <charset val="238"/>
      </rPr>
      <t xml:space="preserve"> </t>
    </r>
    <r>
      <rPr>
        <sz val="13"/>
        <color rgb="FF0070C0"/>
        <rFont val="Arial"/>
        <family val="2"/>
        <charset val="238"/>
      </rPr>
      <t xml:space="preserve">w ilościach wg swoich potrzeb do lokomotyw dostarczonych przez Dostawcę. Suma wartości netto wskazana w </t>
    </r>
    <r>
      <rPr>
        <sz val="13"/>
        <color rgb="FFFF0000"/>
        <rFont val="Arial"/>
        <family val="2"/>
        <charset val="238"/>
      </rPr>
      <t>komórce E53</t>
    </r>
    <r>
      <rPr>
        <sz val="13"/>
        <color rgb="FF0070C0"/>
        <rFont val="Arial"/>
        <family val="2"/>
        <charset val="238"/>
      </rPr>
      <t xml:space="preserve"> ma jedynie charakter informacyjny. Wartość ta zostanie przeniesiona automatycznie jako </t>
    </r>
    <r>
      <rPr>
        <sz val="13"/>
        <color rgb="FFFF0000"/>
        <rFont val="Arial"/>
        <family val="2"/>
        <charset val="238"/>
      </rPr>
      <t>Cpc na stronę 4. arkusza 2.</t>
    </r>
  </si>
  <si>
    <t>Załącznik nr 2 do specyfikacji</t>
  </si>
  <si>
    <t>PAKIET CZĘŚCI ZAMIENNYCH - POZOSTAŁE STAWKI</t>
  </si>
  <si>
    <t>Odbierak prądu / pantograf (3 kV DC (PL)) wraz z elementami mocującymi (części krytyczne)</t>
  </si>
  <si>
    <t>strona 1/3</t>
  </si>
  <si>
    <t>strona 2/3</t>
  </si>
  <si>
    <t>strona 3/3</t>
  </si>
  <si>
    <t xml:space="preserve">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</si>
</sst>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43" formatCode="_-* #,##0.00_-;\-* #,##0.00_-;_-* &quot;-&quot;??_-;_-@_-"/>
    <numFmt numFmtId="164" formatCode="yyyy/mm/dd;@"/>
    <numFmt numFmtId="165" formatCode="#,##0.00_ ;\-#,##0.00\ "/>
    <numFmt numFmtId="166" formatCode="0.0%"/>
    <numFmt numFmtId="167" formatCode="_-* #,##0.00\ [$zł-415]_-;\-* #,##0.00\ [$zł-415]_-;_-* &quot;-&quot;??\ [$zł-415]_-;_-@_-"/>
  </numFmts>
  <fonts count="78">
    <font>
      <sz val="11"/>
      <color theme="1"/>
      <name val="Czcionka tekstu podstawowego"/>
      <family val="2"/>
      <charset val="238"/>
    </font>
    <font>
      <sz val="12"/>
      <color rgb="FFFF0000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name val="Czcionka tekstu podstawowego"/>
      <family val="2"/>
      <charset val="238"/>
    </font>
    <font>
      <b/>
      <sz val="20"/>
      <color theme="1"/>
      <name val="Czcionka tekstu podstawowego"/>
      <charset val="238"/>
    </font>
    <font>
      <b/>
      <sz val="20"/>
      <name val="Czcionka tekstu podstawowego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Czcionka tekstu podstawowego"/>
      <charset val="238"/>
    </font>
    <font>
      <sz val="11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Czcionka tekstu podstawowego"/>
      <family val="2"/>
      <charset val="238"/>
    </font>
    <font>
      <i/>
      <sz val="10"/>
      <color theme="1"/>
      <name val="Czcionka tekstu podstawowego"/>
      <charset val="238"/>
    </font>
    <font>
      <i/>
      <sz val="10"/>
      <color theme="1"/>
      <name val="Arial"/>
      <family val="2"/>
      <charset val="238"/>
    </font>
    <font>
      <i/>
      <sz val="10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8"/>
      <color theme="1"/>
      <name val="Czcionka tekstu podstawowego"/>
      <charset val="238"/>
    </font>
    <font>
      <b/>
      <sz val="18"/>
      <name val="Arial"/>
      <family val="2"/>
      <charset val="238"/>
    </font>
    <font>
      <i/>
      <sz val="14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6"/>
      <name val="Arial"/>
      <family val="2"/>
      <charset val="238"/>
    </font>
    <font>
      <b/>
      <sz val="16"/>
      <color theme="1"/>
      <name val="Czcionka tekstu podstawowego"/>
      <charset val="238"/>
    </font>
    <font>
      <b/>
      <sz val="16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Czcionka tekstu podstawowego"/>
      <charset val="238"/>
    </font>
    <font>
      <sz val="16"/>
      <color rgb="FFFF0000"/>
      <name val="Arial"/>
      <family val="2"/>
      <charset val="238"/>
    </font>
    <font>
      <i/>
      <sz val="14"/>
      <color theme="1"/>
      <name val="Czcionka tekstu podstawowego"/>
      <charset val="238"/>
    </font>
    <font>
      <i/>
      <sz val="11"/>
      <color theme="1"/>
      <name val="Czcionka tekstu podstawowego"/>
      <charset val="238"/>
    </font>
    <font>
      <b/>
      <i/>
      <sz val="18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2"/>
      <color theme="1"/>
      <name val="Czcionka tekstu podstawowego"/>
      <charset val="238"/>
    </font>
    <font>
      <b/>
      <sz val="12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sz val="15"/>
      <name val="Arial"/>
      <family val="2"/>
      <charset val="238"/>
    </font>
    <font>
      <i/>
      <sz val="15"/>
      <color theme="1"/>
      <name val="Arial"/>
      <family val="2"/>
      <charset val="238"/>
    </font>
    <font>
      <b/>
      <sz val="15"/>
      <name val="Arial"/>
      <family val="2"/>
      <charset val="238"/>
    </font>
    <font>
      <b/>
      <sz val="15"/>
      <color theme="1"/>
      <name val="Arial"/>
      <family val="2"/>
      <charset val="238"/>
    </font>
    <font>
      <sz val="16"/>
      <color theme="1"/>
      <name val="Czcionka tekstu podstawowego"/>
      <family val="2"/>
      <charset val="238"/>
    </font>
    <font>
      <b/>
      <sz val="16"/>
      <color theme="1"/>
      <name val="Czcionka tekstu podstawowego"/>
      <family val="2"/>
      <charset val="238"/>
    </font>
    <font>
      <i/>
      <sz val="11"/>
      <color theme="1"/>
      <name val="Arial"/>
      <family val="2"/>
      <charset val="238"/>
    </font>
    <font>
      <b/>
      <sz val="16"/>
      <color rgb="FFFF0000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i/>
      <sz val="11"/>
      <name val="Arial"/>
      <family val="2"/>
      <charset val="238"/>
    </font>
    <font>
      <i/>
      <sz val="11"/>
      <name val="Czcionka tekstu podstawowego"/>
      <charset val="238"/>
    </font>
    <font>
      <sz val="12"/>
      <name val="Czcionka tekstu podstawowego"/>
      <family val="2"/>
      <charset val="238"/>
    </font>
    <font>
      <b/>
      <sz val="12"/>
      <name val="Czcionka tekstu podstawowego"/>
      <family val="2"/>
      <charset val="238"/>
    </font>
    <font>
      <i/>
      <sz val="16"/>
      <name val="Arial"/>
      <family val="2"/>
      <charset val="238"/>
    </font>
    <font>
      <sz val="13"/>
      <color rgb="FF0070C0"/>
      <name val="Arial"/>
      <family val="2"/>
      <charset val="238"/>
    </font>
    <font>
      <sz val="13"/>
      <color rgb="FFC00000"/>
      <name val="Arial"/>
      <family val="2"/>
      <charset val="238"/>
    </font>
    <font>
      <sz val="13"/>
      <color rgb="FFFF0000"/>
      <name val="Arial"/>
      <family val="2"/>
      <charset val="238"/>
    </font>
    <font>
      <i/>
      <sz val="16"/>
      <color theme="1"/>
      <name val="Czcionka tekstu podstawowego"/>
      <charset val="238"/>
    </font>
    <font>
      <b/>
      <vertAlign val="subscript"/>
      <sz val="16"/>
      <name val="Arial"/>
      <family val="2"/>
      <charset val="238"/>
    </font>
    <font>
      <u/>
      <sz val="16"/>
      <name val="Arial"/>
      <family val="2"/>
      <charset val="238"/>
    </font>
    <font>
      <i/>
      <sz val="18"/>
      <color theme="1"/>
      <name val="Arial"/>
      <family val="2"/>
      <charset val="238"/>
    </font>
    <font>
      <b/>
      <sz val="20"/>
      <color rgb="FFFF0000"/>
      <name val="Czcionka tekstu podstawowego"/>
      <charset val="238"/>
    </font>
    <font>
      <i/>
      <sz val="14"/>
      <color rgb="FFFF0000"/>
      <name val="Arial"/>
      <family val="2"/>
      <charset val="238"/>
    </font>
    <font>
      <b/>
      <sz val="15"/>
      <color rgb="FF0070C0"/>
      <name val="Arial"/>
      <family val="2"/>
      <charset val="238"/>
    </font>
    <font>
      <sz val="15"/>
      <color rgb="FFFF0000"/>
      <name val="Arial"/>
      <family val="2"/>
      <charset val="238"/>
    </font>
    <font>
      <b/>
      <strike/>
      <sz val="16"/>
      <name val="Arial"/>
      <family val="2"/>
      <charset val="238"/>
    </font>
    <font>
      <b/>
      <strike/>
      <sz val="16"/>
      <name val="Czcionka tekstu podstawowego"/>
      <charset val="238"/>
    </font>
    <font>
      <strike/>
      <sz val="16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345">
    <xf numFmtId="0" fontId="0" fillId="0" borderId="0" xfId="0"/>
    <xf numFmtId="0" fontId="2" fillId="0" borderId="4" xfId="0" applyFont="1" applyBorder="1" applyAlignment="1">
      <alignment horizontal="center"/>
    </xf>
    <xf numFmtId="0" fontId="1" fillId="3" borderId="6" xfId="0" applyFont="1" applyFill="1" applyBorder="1" applyAlignment="1">
      <alignment horizontal="left" vertical="top" wrapText="1" indent="1"/>
    </xf>
    <xf numFmtId="0" fontId="1" fillId="3" borderId="9" xfId="0" applyFont="1" applyFill="1" applyBorder="1" applyAlignment="1">
      <alignment horizontal="left" vertical="top" wrapText="1" indent="1"/>
    </xf>
    <xf numFmtId="0" fontId="0" fillId="4" borderId="0" xfId="0" applyFill="1"/>
    <xf numFmtId="0" fontId="2" fillId="0" borderId="12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0" xfId="0" applyFont="1"/>
    <xf numFmtId="0" fontId="4" fillId="4" borderId="0" xfId="0" applyFont="1" applyFill="1"/>
    <xf numFmtId="0" fontId="5" fillId="4" borderId="0" xfId="0" applyFont="1" applyFill="1" applyAlignment="1">
      <alignment horizontal="center"/>
    </xf>
    <xf numFmtId="0" fontId="6" fillId="3" borderId="9" xfId="0" applyFont="1" applyFill="1" applyBorder="1" applyAlignment="1">
      <alignment horizontal="left" vertical="top" wrapText="1" indent="1"/>
    </xf>
    <xf numFmtId="0" fontId="6" fillId="4" borderId="0" xfId="0" applyFont="1" applyFill="1" applyAlignment="1">
      <alignment horizontal="left" vertical="top" wrapText="1" indent="1"/>
    </xf>
    <xf numFmtId="0" fontId="7" fillId="4" borderId="14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left" vertical="top" wrapText="1" indent="1"/>
    </xf>
    <xf numFmtId="0" fontId="6" fillId="3" borderId="1" xfId="0" applyFont="1" applyFill="1" applyBorder="1" applyAlignment="1">
      <alignment horizontal="left" vertical="top" wrapText="1" indent="1"/>
    </xf>
    <xf numFmtId="0" fontId="6" fillId="3" borderId="8" xfId="0" applyFont="1" applyFill="1" applyBorder="1" applyAlignment="1">
      <alignment horizontal="left" vertical="top" wrapText="1" indent="1"/>
    </xf>
    <xf numFmtId="0" fontId="6" fillId="3" borderId="10" xfId="0" applyFont="1" applyFill="1" applyBorder="1" applyAlignment="1">
      <alignment horizontal="left" vertical="top" wrapText="1" inden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9" fillId="4" borderId="0" xfId="0" applyFont="1" applyFill="1" applyAlignment="1">
      <alignment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7" fillId="0" borderId="11" xfId="0" applyFont="1" applyBorder="1"/>
    <xf numFmtId="0" fontId="10" fillId="0" borderId="2" xfId="0" applyFont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11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justify"/>
    </xf>
    <xf numFmtId="0" fontId="8" fillId="0" borderId="16" xfId="0" applyFont="1" applyBorder="1" applyAlignment="1">
      <alignment horizontal="justify"/>
    </xf>
    <xf numFmtId="0" fontId="12" fillId="0" borderId="1" xfId="0" applyFont="1" applyBorder="1" applyAlignment="1">
      <alignment horizontal="center"/>
    </xf>
    <xf numFmtId="0" fontId="7" fillId="2" borderId="17" xfId="0" applyFont="1" applyFill="1" applyBorder="1"/>
    <xf numFmtId="0" fontId="9" fillId="0" borderId="16" xfId="0" applyFont="1" applyBorder="1" applyAlignment="1">
      <alignment vertical="center" wrapText="1"/>
    </xf>
    <xf numFmtId="0" fontId="4" fillId="0" borderId="1" xfId="0" applyFont="1" applyBorder="1"/>
    <xf numFmtId="0" fontId="13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justify"/>
    </xf>
    <xf numFmtId="0" fontId="7" fillId="0" borderId="11" xfId="0" applyFont="1" applyBorder="1" applyAlignment="1">
      <alignment horizontal="center" vertical="center" wrapText="1"/>
    </xf>
    <xf numFmtId="0" fontId="7" fillId="2" borderId="19" xfId="0" applyFont="1" applyFill="1" applyBorder="1"/>
    <xf numFmtId="0" fontId="9" fillId="0" borderId="15" xfId="0" applyFont="1" applyBorder="1" applyAlignment="1">
      <alignment horizontal="left" vertical="center" wrapText="1" indent="1"/>
    </xf>
    <xf numFmtId="0" fontId="8" fillId="0" borderId="20" xfId="0" applyFont="1" applyBorder="1" applyAlignment="1">
      <alignment horizontal="justify"/>
    </xf>
    <xf numFmtId="0" fontId="6" fillId="3" borderId="21" xfId="0" applyFont="1" applyFill="1" applyBorder="1" applyAlignment="1">
      <alignment horizontal="left" vertical="top" wrapText="1" indent="1"/>
    </xf>
    <xf numFmtId="0" fontId="9" fillId="0" borderId="11" xfId="0" applyFont="1" applyBorder="1"/>
    <xf numFmtId="0" fontId="6" fillId="3" borderId="2" xfId="0" applyFont="1" applyFill="1" applyBorder="1" applyAlignment="1">
      <alignment horizontal="left" vertical="top" wrapText="1" indent="1"/>
    </xf>
    <xf numFmtId="0" fontId="1" fillId="3" borderId="12" xfId="0" applyFont="1" applyFill="1" applyBorder="1" applyAlignment="1">
      <alignment horizontal="left" vertical="top" wrapText="1" indent="1"/>
    </xf>
    <xf numFmtId="0" fontId="9" fillId="0" borderId="22" xfId="0" applyFont="1" applyBorder="1"/>
    <xf numFmtId="0" fontId="6" fillId="3" borderId="23" xfId="0" applyFont="1" applyFill="1" applyBorder="1" applyAlignment="1">
      <alignment horizontal="left" vertical="top" wrapText="1" indent="1"/>
    </xf>
    <xf numFmtId="0" fontId="1" fillId="3" borderId="24" xfId="0" applyFont="1" applyFill="1" applyBorder="1" applyAlignment="1">
      <alignment horizontal="left" vertical="top" wrapText="1" indent="1"/>
    </xf>
    <xf numFmtId="0" fontId="1" fillId="5" borderId="6" xfId="0" applyFont="1" applyFill="1" applyBorder="1" applyAlignment="1">
      <alignment horizontal="left" vertical="top" wrapText="1" indent="1"/>
    </xf>
    <xf numFmtId="0" fontId="1" fillId="5" borderId="24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5" fillId="0" borderId="0" xfId="0" applyFont="1"/>
    <xf numFmtId="0" fontId="14" fillId="2" borderId="19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6" fillId="4" borderId="0" xfId="0" applyFont="1" applyFill="1"/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7" fillId="0" borderId="15" xfId="0" applyFont="1" applyBorder="1"/>
    <xf numFmtId="0" fontId="1" fillId="5" borderId="1" xfId="0" applyFont="1" applyFill="1" applyBorder="1" applyAlignment="1">
      <alignment horizontal="left" vertical="top" wrapText="1" indent="1"/>
    </xf>
    <xf numFmtId="0" fontId="17" fillId="0" borderId="26" xfId="0" applyFont="1" applyBorder="1"/>
    <xf numFmtId="0" fontId="1" fillId="5" borderId="23" xfId="0" applyFont="1" applyFill="1" applyBorder="1" applyAlignment="1">
      <alignment horizontal="left" vertical="top" wrapText="1" indent="1"/>
    </xf>
    <xf numFmtId="0" fontId="14" fillId="3" borderId="2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" fillId="6" borderId="10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center"/>
    </xf>
    <xf numFmtId="0" fontId="14" fillId="2" borderId="35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/>
    </xf>
    <xf numFmtId="3" fontId="1" fillId="0" borderId="0" xfId="0" applyNumberFormat="1" applyFont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17" fillId="0" borderId="28" xfId="0" applyFont="1" applyBorder="1"/>
    <xf numFmtId="0" fontId="18" fillId="0" borderId="0" xfId="0" applyFont="1" applyAlignment="1">
      <alignment horizontal="center" vertical="center"/>
    </xf>
    <xf numFmtId="3" fontId="1" fillId="0" borderId="27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/>
    <xf numFmtId="0" fontId="14" fillId="0" borderId="0" xfId="0" applyFont="1" applyAlignment="1">
      <alignment wrapText="1"/>
    </xf>
    <xf numFmtId="0" fontId="12" fillId="0" borderId="0" xfId="0" applyFont="1" applyAlignment="1">
      <alignment horizontal="center" vertical="top"/>
    </xf>
    <xf numFmtId="0" fontId="21" fillId="0" borderId="0" xfId="0" applyFont="1" applyAlignment="1">
      <alignment horizontal="left" vertical="center"/>
    </xf>
    <xf numFmtId="0" fontId="28" fillId="0" borderId="0" xfId="0" applyFont="1"/>
    <xf numFmtId="0" fontId="27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0" fontId="31" fillId="0" borderId="0" xfId="0" applyFont="1"/>
    <xf numFmtId="164" fontId="1" fillId="0" borderId="27" xfId="0" applyNumberFormat="1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165" fontId="32" fillId="3" borderId="27" xfId="1" applyNumberFormat="1" applyFont="1" applyFill="1" applyBorder="1" applyAlignment="1">
      <alignment horizontal="center" vertical="center"/>
    </xf>
    <xf numFmtId="0" fontId="34" fillId="0" borderId="41" xfId="0" applyFont="1" applyBorder="1"/>
    <xf numFmtId="0" fontId="35" fillId="2" borderId="27" xfId="0" applyFont="1" applyFill="1" applyBorder="1" applyAlignment="1">
      <alignment horizontal="center" vertical="center"/>
    </xf>
    <xf numFmtId="0" fontId="36" fillId="2" borderId="42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0" fontId="34" fillId="2" borderId="40" xfId="0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/>
    </xf>
    <xf numFmtId="0" fontId="35" fillId="3" borderId="32" xfId="0" applyFont="1" applyFill="1" applyBorder="1" applyAlignment="1">
      <alignment horizontal="center" vertical="center" wrapText="1"/>
    </xf>
    <xf numFmtId="0" fontId="37" fillId="0" borderId="5" xfId="0" applyFont="1" applyBorder="1" applyAlignment="1" applyProtection="1">
      <alignment horizontal="center"/>
      <protection locked="0"/>
    </xf>
    <xf numFmtId="0" fontId="33" fillId="0" borderId="1" xfId="0" applyFont="1" applyBorder="1" applyProtection="1">
      <protection locked="0"/>
    </xf>
    <xf numFmtId="0" fontId="33" fillId="0" borderId="15" xfId="0" applyFont="1" applyBorder="1" applyProtection="1">
      <protection locked="0"/>
    </xf>
    <xf numFmtId="0" fontId="37" fillId="0" borderId="5" xfId="0" applyFont="1" applyBorder="1" applyProtection="1">
      <protection locked="0"/>
    </xf>
    <xf numFmtId="0" fontId="34" fillId="0" borderId="5" xfId="0" applyFont="1" applyBorder="1" applyProtection="1">
      <protection locked="0"/>
    </xf>
    <xf numFmtId="0" fontId="34" fillId="0" borderId="7" xfId="0" applyFont="1" applyBorder="1" applyProtection="1">
      <protection locked="0"/>
    </xf>
    <xf numFmtId="0" fontId="33" fillId="0" borderId="8" xfId="0" applyFont="1" applyBorder="1" applyProtection="1">
      <protection locked="0"/>
    </xf>
    <xf numFmtId="0" fontId="39" fillId="0" borderId="0" xfId="0" applyFont="1" applyAlignment="1">
      <alignment horizontal="right" vertical="center" wrapText="1"/>
    </xf>
    <xf numFmtId="0" fontId="40" fillId="0" borderId="0" xfId="0" applyFont="1" applyAlignment="1">
      <alignment horizontal="right" vertical="center" wrapText="1"/>
    </xf>
    <xf numFmtId="4" fontId="1" fillId="0" borderId="10" xfId="0" applyNumberFormat="1" applyFont="1" applyBorder="1" applyAlignment="1" applyProtection="1">
      <alignment horizontal="center" vertical="center" wrapText="1"/>
      <protection locked="0"/>
    </xf>
    <xf numFmtId="4" fontId="35" fillId="3" borderId="2" xfId="0" applyNumberFormat="1" applyFont="1" applyFill="1" applyBorder="1" applyAlignment="1">
      <alignment horizontal="center" vertical="center" wrapText="1"/>
    </xf>
    <xf numFmtId="4" fontId="35" fillId="3" borderId="34" xfId="0" applyNumberFormat="1" applyFont="1" applyFill="1" applyBorder="1" applyAlignment="1">
      <alignment horizontal="center" vertical="center" wrapText="1"/>
    </xf>
    <xf numFmtId="4" fontId="35" fillId="3" borderId="39" xfId="0" applyNumberFormat="1" applyFont="1" applyFill="1" applyBorder="1" applyAlignment="1">
      <alignment horizontal="center" vertical="center" wrapText="1"/>
    </xf>
    <xf numFmtId="4" fontId="38" fillId="0" borderId="2" xfId="0" applyNumberFormat="1" applyFont="1" applyBorder="1" applyAlignment="1" applyProtection="1">
      <alignment horizontal="center" vertical="center" wrapText="1"/>
      <protection locked="0"/>
    </xf>
    <xf numFmtId="4" fontId="38" fillId="0" borderId="34" xfId="0" applyNumberFormat="1" applyFont="1" applyBorder="1" applyAlignment="1" applyProtection="1">
      <alignment horizontal="center" vertical="center" wrapText="1"/>
      <protection locked="0"/>
    </xf>
    <xf numFmtId="4" fontId="35" fillId="3" borderId="29" xfId="0" applyNumberFormat="1" applyFont="1" applyFill="1" applyBorder="1" applyAlignment="1">
      <alignment horizontal="center" vertical="center" wrapText="1"/>
    </xf>
    <xf numFmtId="4" fontId="38" fillId="0" borderId="1" xfId="0" applyNumberFormat="1" applyFont="1" applyBorder="1" applyAlignment="1" applyProtection="1">
      <alignment horizontal="center" vertical="center" wrapText="1"/>
      <protection locked="0"/>
    </xf>
    <xf numFmtId="4" fontId="38" fillId="0" borderId="28" xfId="0" applyNumberFormat="1" applyFont="1" applyBorder="1" applyAlignment="1" applyProtection="1">
      <alignment horizontal="center" vertical="center" wrapText="1"/>
      <protection locked="0"/>
    </xf>
    <xf numFmtId="4" fontId="38" fillId="0" borderId="8" xfId="0" applyNumberFormat="1" applyFont="1" applyBorder="1" applyAlignment="1" applyProtection="1">
      <alignment horizontal="center" vertical="center" wrapText="1"/>
      <protection locked="0"/>
    </xf>
    <xf numFmtId="4" fontId="38" fillId="0" borderId="31" xfId="0" applyNumberFormat="1" applyFont="1" applyBorder="1" applyAlignment="1" applyProtection="1">
      <alignment horizontal="center" vertical="center" wrapText="1"/>
      <protection locked="0"/>
    </xf>
    <xf numFmtId="4" fontId="35" fillId="3" borderId="3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left" vertical="top"/>
    </xf>
    <xf numFmtId="0" fontId="41" fillId="0" borderId="36" xfId="0" applyFont="1" applyBorder="1" applyAlignment="1">
      <alignment horizontal="left" vertical="center"/>
    </xf>
    <xf numFmtId="0" fontId="43" fillId="0" borderId="0" xfId="0" applyFont="1" applyAlignment="1">
      <alignment vertical="top" wrapText="1"/>
    </xf>
    <xf numFmtId="0" fontId="39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43" fontId="23" fillId="0" borderId="0" xfId="1" applyFont="1" applyFill="1" applyAlignment="1">
      <alignment horizontal="center" wrapText="1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/>
    </xf>
    <xf numFmtId="4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46" fillId="0" borderId="0" xfId="0" applyFont="1" applyAlignment="1">
      <alignment horizontal="center" vertical="center"/>
    </xf>
    <xf numFmtId="0" fontId="30" fillId="0" borderId="0" xfId="0" applyFont="1" applyAlignment="1">
      <alignment horizontal="left"/>
    </xf>
    <xf numFmtId="166" fontId="1" fillId="0" borderId="10" xfId="2" applyNumberFormat="1" applyFont="1" applyFill="1" applyBorder="1" applyAlignment="1" applyProtection="1">
      <alignment horizontal="center" vertical="center" wrapText="1"/>
      <protection locked="0"/>
    </xf>
    <xf numFmtId="43" fontId="16" fillId="0" borderId="0" xfId="1" applyFont="1"/>
    <xf numFmtId="43" fontId="43" fillId="0" borderId="0" xfId="1" applyFont="1" applyAlignment="1">
      <alignment vertical="top" wrapText="1"/>
    </xf>
    <xf numFmtId="43" fontId="15" fillId="0" borderId="0" xfId="1" applyFont="1" applyAlignment="1">
      <alignment horizontal="center" vertical="center"/>
    </xf>
    <xf numFmtId="43" fontId="22" fillId="0" borderId="0" xfId="1" applyFont="1" applyAlignment="1">
      <alignment horizontal="center"/>
    </xf>
    <xf numFmtId="43" fontId="1" fillId="0" borderId="0" xfId="1" applyFont="1" applyFill="1" applyBorder="1" applyAlignment="1" applyProtection="1">
      <alignment horizontal="center" vertical="center" wrapText="1"/>
      <protection locked="0"/>
    </xf>
    <xf numFmtId="43" fontId="22" fillId="0" borderId="0" xfId="1" applyFont="1" applyAlignment="1">
      <alignment horizontal="center" vertical="center"/>
    </xf>
    <xf numFmtId="43" fontId="16" fillId="0" borderId="0" xfId="1" applyFont="1" applyFill="1" applyAlignment="1">
      <alignment horizontal="center" vertical="center"/>
    </xf>
    <xf numFmtId="43" fontId="1" fillId="0" borderId="0" xfId="1" applyFont="1" applyFill="1" applyBorder="1" applyAlignment="1">
      <alignment horizontal="center" vertical="center" wrapText="1"/>
    </xf>
    <xf numFmtId="43" fontId="25" fillId="0" borderId="0" xfId="1" applyFont="1"/>
    <xf numFmtId="43" fontId="44" fillId="0" borderId="0" xfId="1" applyFont="1" applyAlignment="1">
      <alignment horizontal="center"/>
    </xf>
    <xf numFmtId="0" fontId="42" fillId="0" borderId="0" xfId="0" applyFont="1" applyAlignment="1">
      <alignment vertical="top" wrapText="1"/>
    </xf>
    <xf numFmtId="43" fontId="42" fillId="0" borderId="0" xfId="1" applyFont="1" applyAlignment="1">
      <alignment vertical="top" wrapText="1"/>
    </xf>
    <xf numFmtId="43" fontId="12" fillId="0" borderId="0" xfId="1" applyFont="1"/>
    <xf numFmtId="0" fontId="48" fillId="0" borderId="0" xfId="0" applyFont="1"/>
    <xf numFmtId="164" fontId="47" fillId="0" borderId="27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>
      <alignment horizontal="center" vertical="center"/>
    </xf>
    <xf numFmtId="0" fontId="46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16" fillId="4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47" fillId="0" borderId="0" xfId="0" applyFont="1"/>
    <xf numFmtId="0" fontId="10" fillId="0" borderId="0" xfId="0" applyFont="1"/>
    <xf numFmtId="165" fontId="27" fillId="0" borderId="0" xfId="1" applyNumberFormat="1" applyFont="1" applyFill="1" applyBorder="1" applyAlignment="1" applyProtection="1">
      <alignment horizontal="center" vertical="center"/>
    </xf>
    <xf numFmtId="166" fontId="17" fillId="0" borderId="0" xfId="2" applyNumberFormat="1" applyFont="1" applyAlignment="1" applyProtection="1">
      <alignment horizontal="center" vertical="center" wrapText="1"/>
    </xf>
    <xf numFmtId="8" fontId="48" fillId="0" borderId="3" xfId="0" applyNumberFormat="1" applyFont="1" applyBorder="1" applyAlignment="1" applyProtection="1">
      <alignment horizontal="center" vertical="center"/>
      <protection locked="0"/>
    </xf>
    <xf numFmtId="8" fontId="48" fillId="0" borderId="1" xfId="0" applyNumberFormat="1" applyFont="1" applyBorder="1" applyAlignment="1" applyProtection="1">
      <alignment horizontal="center" vertical="center"/>
      <protection locked="0"/>
    </xf>
    <xf numFmtId="8" fontId="48" fillId="0" borderId="34" xfId="0" applyNumberFormat="1" applyFont="1" applyBorder="1" applyAlignment="1" applyProtection="1">
      <alignment horizontal="center" vertical="center"/>
      <protection locked="0"/>
    </xf>
    <xf numFmtId="8" fontId="48" fillId="0" borderId="28" xfId="0" applyNumberFormat="1" applyFont="1" applyBorder="1" applyAlignment="1" applyProtection="1">
      <alignment horizontal="center" vertical="center"/>
      <protection locked="0"/>
    </xf>
    <xf numFmtId="8" fontId="48" fillId="0" borderId="2" xfId="0" applyNumberFormat="1" applyFont="1" applyBorder="1" applyAlignment="1" applyProtection="1">
      <alignment horizontal="right" vertical="center"/>
      <protection locked="0"/>
    </xf>
    <xf numFmtId="8" fontId="48" fillId="0" borderId="1" xfId="0" applyNumberFormat="1" applyFont="1" applyBorder="1" applyAlignment="1" applyProtection="1">
      <alignment horizontal="right" vertical="center"/>
      <protection locked="0"/>
    </xf>
    <xf numFmtId="4" fontId="48" fillId="0" borderId="3" xfId="0" applyNumberFormat="1" applyFont="1" applyBorder="1" applyAlignment="1" applyProtection="1">
      <alignment horizontal="center" vertical="center"/>
      <protection locked="0"/>
    </xf>
    <xf numFmtId="49" fontId="48" fillId="0" borderId="45" xfId="0" applyNumberFormat="1" applyFont="1" applyBorder="1" applyAlignment="1" applyProtection="1">
      <alignment horizontal="center" vertical="center"/>
      <protection locked="0"/>
    </xf>
    <xf numFmtId="4" fontId="48" fillId="0" borderId="1" xfId="0" applyNumberFormat="1" applyFont="1" applyBorder="1" applyAlignment="1" applyProtection="1">
      <alignment horizontal="center" vertical="center"/>
      <protection locked="0"/>
    </xf>
    <xf numFmtId="49" fontId="48" fillId="0" borderId="46" xfId="0" applyNumberFormat="1" applyFont="1" applyBorder="1" applyAlignment="1" applyProtection="1">
      <alignment horizontal="center" vertical="center"/>
      <protection locked="0"/>
    </xf>
    <xf numFmtId="4" fontId="48" fillId="0" borderId="2" xfId="0" applyNumberFormat="1" applyFont="1" applyBorder="1" applyAlignment="1" applyProtection="1">
      <alignment horizontal="center" vertical="center"/>
      <protection locked="0"/>
    </xf>
    <xf numFmtId="49" fontId="48" fillId="0" borderId="48" xfId="0" applyNumberFormat="1" applyFont="1" applyBorder="1" applyAlignment="1" applyProtection="1">
      <alignment horizontal="center" vertical="center"/>
      <protection locked="0"/>
    </xf>
    <xf numFmtId="8" fontId="48" fillId="0" borderId="34" xfId="0" applyNumberFormat="1" applyFont="1" applyBorder="1" applyAlignment="1" applyProtection="1">
      <alignment horizontal="right" vertical="center"/>
      <protection locked="0"/>
    </xf>
    <xf numFmtId="8" fontId="48" fillId="0" borderId="28" xfId="0" applyNumberFormat="1" applyFont="1" applyBorder="1" applyAlignment="1" applyProtection="1">
      <alignment horizontal="right" vertical="center"/>
      <protection locked="0"/>
    </xf>
    <xf numFmtId="0" fontId="50" fillId="0" borderId="0" xfId="0" applyFont="1" applyAlignment="1" applyProtection="1">
      <alignment horizontal="center"/>
      <protection locked="0"/>
    </xf>
    <xf numFmtId="0" fontId="48" fillId="0" borderId="0" xfId="0" applyFont="1" applyProtection="1">
      <protection locked="0"/>
    </xf>
    <xf numFmtId="4" fontId="47" fillId="0" borderId="27" xfId="0" applyNumberFormat="1" applyFont="1" applyBorder="1" applyAlignment="1" applyProtection="1">
      <alignment horizontal="center" vertical="center" wrapText="1"/>
      <protection locked="0"/>
    </xf>
    <xf numFmtId="165" fontId="56" fillId="3" borderId="27" xfId="1" applyNumberFormat="1" applyFont="1" applyFill="1" applyBorder="1" applyAlignment="1" applyProtection="1">
      <alignment horizontal="center" vertical="center"/>
    </xf>
    <xf numFmtId="165" fontId="36" fillId="5" borderId="27" xfId="1" applyNumberFormat="1" applyFont="1" applyFill="1" applyBorder="1" applyAlignment="1" applyProtection="1">
      <alignment horizontal="center" vertical="center" wrapText="1"/>
    </xf>
    <xf numFmtId="49" fontId="47" fillId="0" borderId="27" xfId="0" applyNumberFormat="1" applyFont="1" applyBorder="1" applyAlignment="1" applyProtection="1">
      <alignment horizontal="center" vertical="center" wrapText="1"/>
      <protection locked="0"/>
    </xf>
    <xf numFmtId="4" fontId="33" fillId="0" borderId="27" xfId="0" applyNumberFormat="1" applyFont="1" applyBorder="1" applyAlignment="1" applyProtection="1">
      <alignment horizontal="center" vertical="center" wrapText="1"/>
      <protection locked="0"/>
    </xf>
    <xf numFmtId="8" fontId="48" fillId="0" borderId="31" xfId="0" applyNumberFormat="1" applyFont="1" applyBorder="1" applyAlignment="1" applyProtection="1">
      <alignment horizontal="right" vertical="center"/>
      <protection locked="0"/>
    </xf>
    <xf numFmtId="4" fontId="48" fillId="0" borderId="8" xfId="0" applyNumberFormat="1" applyFont="1" applyBorder="1" applyAlignment="1" applyProtection="1">
      <alignment horizontal="center" vertical="center"/>
      <protection locked="0"/>
    </xf>
    <xf numFmtId="49" fontId="48" fillId="0" borderId="51" xfId="0" applyNumberFormat="1" applyFont="1" applyBorder="1" applyAlignment="1" applyProtection="1">
      <alignment horizontal="center" vertical="center"/>
      <protection locked="0"/>
    </xf>
    <xf numFmtId="8" fontId="48" fillId="0" borderId="8" xfId="0" applyNumberFormat="1" applyFont="1" applyBorder="1" applyAlignment="1" applyProtection="1">
      <alignment horizontal="right" vertical="center"/>
      <protection locked="0"/>
    </xf>
    <xf numFmtId="0" fontId="70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6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42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0" fontId="35" fillId="5" borderId="27" xfId="0" applyFont="1" applyFill="1" applyBorder="1" applyAlignment="1">
      <alignment horizontal="center" vertical="center"/>
    </xf>
    <xf numFmtId="0" fontId="56" fillId="2" borderId="27" xfId="0" applyFont="1" applyFill="1" applyBorder="1" applyAlignment="1">
      <alignment horizontal="center" vertical="center"/>
    </xf>
    <xf numFmtId="4" fontId="47" fillId="5" borderId="27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4" fontId="63" fillId="5" borderId="27" xfId="0" applyNumberFormat="1" applyFont="1" applyFill="1" applyBorder="1" applyAlignment="1">
      <alignment horizontal="center" vertical="center" wrapText="1"/>
    </xf>
    <xf numFmtId="4" fontId="59" fillId="5" borderId="27" xfId="0" applyNumberFormat="1" applyFont="1" applyFill="1" applyBorder="1" applyAlignment="1">
      <alignment horizontal="center" vertical="center" wrapText="1"/>
    </xf>
    <xf numFmtId="3" fontId="55" fillId="5" borderId="2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17" fillId="0" borderId="0" xfId="0" applyNumberFormat="1" applyFont="1" applyAlignment="1">
      <alignment horizontal="center" vertical="center" wrapText="1"/>
    </xf>
    <xf numFmtId="0" fontId="56" fillId="5" borderId="27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3" fontId="53" fillId="0" borderId="0" xfId="0" applyNumberFormat="1" applyFont="1" applyAlignment="1">
      <alignment horizontal="left" vertical="center"/>
    </xf>
    <xf numFmtId="3" fontId="5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3" fontId="47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58" fillId="0" borderId="36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7" fillId="0" borderId="0" xfId="0" applyFont="1" applyAlignment="1">
      <alignment horizontal="right" vertical="center" wrapText="1"/>
    </xf>
    <xf numFmtId="0" fontId="67" fillId="0" borderId="0" xfId="0" applyFont="1" applyAlignment="1">
      <alignment horizontal="right" vertical="center" wrapText="1"/>
    </xf>
    <xf numFmtId="0" fontId="33" fillId="0" borderId="0" xfId="0" applyFont="1"/>
    <xf numFmtId="0" fontId="35" fillId="0" borderId="0" xfId="0" applyFont="1" applyAlignment="1">
      <alignment horizontal="left"/>
    </xf>
    <xf numFmtId="0" fontId="51" fillId="2" borderId="35" xfId="0" applyFont="1" applyFill="1" applyBorder="1" applyAlignment="1">
      <alignment horizontal="center" vertical="center" wrapText="1"/>
    </xf>
    <xf numFmtId="0" fontId="51" fillId="2" borderId="19" xfId="0" applyFont="1" applyFill="1" applyBorder="1" applyAlignment="1">
      <alignment horizontal="center" vertical="center" wrapText="1"/>
    </xf>
    <xf numFmtId="0" fontId="52" fillId="2" borderId="33" xfId="0" applyFont="1" applyFill="1" applyBorder="1" applyAlignment="1">
      <alignment horizontal="center" vertical="center" wrapText="1"/>
    </xf>
    <xf numFmtId="0" fontId="52" fillId="2" borderId="37" xfId="0" applyFont="1" applyFill="1" applyBorder="1" applyAlignment="1">
      <alignment horizontal="center" vertical="center" wrapText="1"/>
    </xf>
    <xf numFmtId="0" fontId="52" fillId="2" borderId="43" xfId="0" applyFont="1" applyFill="1" applyBorder="1" applyAlignment="1">
      <alignment horizontal="center" vertical="center" wrapText="1"/>
    </xf>
    <xf numFmtId="0" fontId="52" fillId="2" borderId="44" xfId="0" applyFont="1" applyFill="1" applyBorder="1" applyAlignment="1">
      <alignment horizontal="center" vertical="center" wrapText="1"/>
    </xf>
    <xf numFmtId="0" fontId="51" fillId="2" borderId="43" xfId="0" applyFont="1" applyFill="1" applyBorder="1" applyAlignment="1">
      <alignment horizontal="center" vertical="center" wrapText="1"/>
    </xf>
    <xf numFmtId="0" fontId="52" fillId="2" borderId="38" xfId="0" applyFont="1" applyFill="1" applyBorder="1" applyAlignment="1">
      <alignment horizontal="center" vertical="center" wrapText="1"/>
    </xf>
    <xf numFmtId="3" fontId="48" fillId="0" borderId="11" xfId="0" applyNumberFormat="1" applyFont="1" applyBorder="1" applyAlignment="1">
      <alignment horizontal="center" vertical="center" wrapText="1"/>
    </xf>
    <xf numFmtId="0" fontId="49" fillId="0" borderId="2" xfId="0" applyFont="1" applyBorder="1" applyAlignment="1">
      <alignment horizontal="left" vertical="center" wrapText="1"/>
    </xf>
    <xf numFmtId="3" fontId="48" fillId="0" borderId="3" xfId="0" applyNumberFormat="1" applyFont="1" applyBorder="1" applyAlignment="1">
      <alignment horizontal="center" vertical="center"/>
    </xf>
    <xf numFmtId="167" fontId="48" fillId="0" borderId="3" xfId="0" applyNumberFormat="1" applyFont="1" applyBorder="1" applyAlignment="1">
      <alignment horizontal="right" vertical="center"/>
    </xf>
    <xf numFmtId="0" fontId="49" fillId="0" borderId="1" xfId="0" applyFont="1" applyBorder="1" applyAlignment="1">
      <alignment horizontal="left" vertical="center" wrapText="1"/>
    </xf>
    <xf numFmtId="3" fontId="48" fillId="0" borderId="1" xfId="0" applyNumberFormat="1" applyFont="1" applyBorder="1" applyAlignment="1">
      <alignment horizontal="center" vertical="center"/>
    </xf>
    <xf numFmtId="167" fontId="48" fillId="0" borderId="1" xfId="0" applyNumberFormat="1" applyFont="1" applyBorder="1" applyAlignment="1">
      <alignment horizontal="right" vertical="center"/>
    </xf>
    <xf numFmtId="3" fontId="48" fillId="5" borderId="1" xfId="0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/>
    </xf>
    <xf numFmtId="3" fontId="48" fillId="0" borderId="2" xfId="0" applyNumberFormat="1" applyFont="1" applyBorder="1" applyAlignment="1">
      <alignment horizontal="center" vertical="center"/>
    </xf>
    <xf numFmtId="3" fontId="48" fillId="5" borderId="1" xfId="0" applyNumberFormat="1" applyFont="1" applyFill="1" applyBorder="1" applyAlignment="1">
      <alignment horizontal="center" vertical="center"/>
    </xf>
    <xf numFmtId="3" fontId="49" fillId="5" borderId="1" xfId="0" applyNumberFormat="1" applyFont="1" applyFill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2" xfId="0" applyNumberFormat="1" applyFont="1" applyBorder="1" applyAlignment="1">
      <alignment horizontal="center" vertical="center"/>
    </xf>
    <xf numFmtId="167" fontId="48" fillId="0" borderId="2" xfId="0" applyNumberFormat="1" applyFont="1" applyBorder="1" applyAlignment="1">
      <alignment horizontal="right" vertical="center"/>
    </xf>
    <xf numFmtId="3" fontId="49" fillId="0" borderId="1" xfId="0" applyNumberFormat="1" applyFont="1" applyBorder="1" applyAlignment="1">
      <alignment horizontal="center" vertical="center"/>
    </xf>
    <xf numFmtId="3" fontId="49" fillId="5" borderId="2" xfId="0" applyNumberFormat="1" applyFont="1" applyFill="1" applyBorder="1" applyAlignment="1">
      <alignment horizontal="center" vertical="center"/>
    </xf>
    <xf numFmtId="3" fontId="48" fillId="0" borderId="7" xfId="0" applyNumberFormat="1" applyFont="1" applyBorder="1" applyAlignment="1">
      <alignment horizontal="center" vertical="center" wrapText="1"/>
    </xf>
    <xf numFmtId="0" fontId="49" fillId="0" borderId="8" xfId="0" applyFont="1" applyBorder="1" applyAlignment="1">
      <alignment horizontal="left" vertical="center" wrapText="1"/>
    </xf>
    <xf numFmtId="3" fontId="49" fillId="0" borderId="8" xfId="0" applyNumberFormat="1" applyFont="1" applyBorder="1" applyAlignment="1">
      <alignment horizontal="center" vertical="center"/>
    </xf>
    <xf numFmtId="167" fontId="48" fillId="0" borderId="8" xfId="0" applyNumberFormat="1" applyFont="1" applyBorder="1" applyAlignment="1">
      <alignment horizontal="right" vertical="center"/>
    </xf>
    <xf numFmtId="3" fontId="48" fillId="0" borderId="0" xfId="0" applyNumberFormat="1" applyFont="1" applyAlignment="1">
      <alignment horizontal="center" vertical="center" wrapText="1"/>
    </xf>
    <xf numFmtId="0" fontId="49" fillId="0" borderId="0" xfId="0" applyFont="1" applyAlignment="1">
      <alignment horizontal="left" vertical="center" wrapText="1"/>
    </xf>
    <xf numFmtId="3" fontId="48" fillId="0" borderId="0" xfId="0" applyNumberFormat="1" applyFont="1" applyAlignment="1">
      <alignment horizontal="center" vertical="center"/>
    </xf>
    <xf numFmtId="8" fontId="48" fillId="0" borderId="0" xfId="0" applyNumberFormat="1" applyFont="1" applyAlignment="1">
      <alignment horizontal="center" vertical="center"/>
    </xf>
    <xf numFmtId="8" fontId="48" fillId="0" borderId="0" xfId="0" applyNumberFormat="1" applyFont="1" applyAlignment="1">
      <alignment horizontal="right" vertical="center"/>
    </xf>
    <xf numFmtId="4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justify" vertical="center" wrapText="1"/>
    </xf>
    <xf numFmtId="0" fontId="50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center"/>
    </xf>
    <xf numFmtId="3" fontId="47" fillId="0" borderId="0" xfId="0" applyNumberFormat="1" applyFont="1" applyAlignment="1">
      <alignment horizontal="center" vertical="center"/>
    </xf>
    <xf numFmtId="0" fontId="52" fillId="2" borderId="19" xfId="0" applyFont="1" applyFill="1" applyBorder="1" applyAlignment="1">
      <alignment horizontal="center" vertical="center" wrapText="1"/>
    </xf>
    <xf numFmtId="0" fontId="52" fillId="2" borderId="40" xfId="0" applyFont="1" applyFill="1" applyBorder="1" applyAlignment="1">
      <alignment horizontal="center" vertical="center" wrapText="1"/>
    </xf>
    <xf numFmtId="0" fontId="52" fillId="2" borderId="47" xfId="0" applyFont="1" applyFill="1" applyBorder="1" applyAlignment="1">
      <alignment horizontal="center" vertical="center" wrapText="1"/>
    </xf>
    <xf numFmtId="3" fontId="49" fillId="0" borderId="5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 wrapText="1"/>
    </xf>
    <xf numFmtId="3" fontId="52" fillId="0" borderId="49" xfId="0" applyNumberFormat="1" applyFont="1" applyBorder="1" applyAlignment="1">
      <alignment horizontal="center" vertical="center" wrapText="1"/>
    </xf>
    <xf numFmtId="0" fontId="51" fillId="2" borderId="2" xfId="0" applyFont="1" applyFill="1" applyBorder="1" applyAlignment="1">
      <alignment horizontal="left" vertical="center" wrapText="1"/>
    </xf>
    <xf numFmtId="3" fontId="52" fillId="0" borderId="50" xfId="0" applyNumberFormat="1" applyFont="1" applyBorder="1" applyAlignment="1">
      <alignment horizontal="center" vertical="center"/>
    </xf>
    <xf numFmtId="8" fontId="52" fillId="0" borderId="0" xfId="0" applyNumberFormat="1" applyFont="1" applyAlignment="1">
      <alignment horizontal="right" vertical="center"/>
    </xf>
    <xf numFmtId="167" fontId="52" fillId="2" borderId="2" xfId="0" applyNumberFormat="1" applyFont="1" applyFill="1" applyBorder="1" applyAlignment="1">
      <alignment horizontal="right" vertical="center"/>
    </xf>
    <xf numFmtId="4" fontId="52" fillId="0" borderId="50" xfId="0" applyNumberFormat="1" applyFont="1" applyBorder="1" applyAlignment="1">
      <alignment horizontal="center" vertical="center"/>
    </xf>
    <xf numFmtId="49" fontId="52" fillId="0" borderId="14" xfId="0" applyNumberFormat="1" applyFont="1" applyBorder="1" applyAlignment="1">
      <alignment horizontal="center" vertical="center"/>
    </xf>
    <xf numFmtId="3" fontId="52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horizontal="left" vertical="center" wrapText="1"/>
    </xf>
    <xf numFmtId="3" fontId="52" fillId="0" borderId="0" xfId="0" applyNumberFormat="1" applyFont="1" applyAlignment="1">
      <alignment horizontal="center" vertical="center"/>
    </xf>
    <xf numFmtId="167" fontId="52" fillId="0" borderId="0" xfId="0" applyNumberFormat="1" applyFont="1" applyAlignment="1">
      <alignment horizontal="right" vertical="center"/>
    </xf>
    <xf numFmtId="4" fontId="52" fillId="0" borderId="0" xfId="0" applyNumberFormat="1" applyFont="1" applyAlignment="1">
      <alignment horizontal="center" vertical="center"/>
    </xf>
    <xf numFmtId="49" fontId="52" fillId="0" borderId="0" xfId="0" applyNumberFormat="1" applyFont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0" fontId="74" fillId="0" borderId="2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5" fillId="2" borderId="27" xfId="0" applyFont="1" applyFill="1" applyBorder="1" applyAlignment="1">
      <alignment horizontal="center" vertical="center"/>
    </xf>
    <xf numFmtId="0" fontId="72" fillId="0" borderId="0" xfId="0" applyFont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35" fillId="0" borderId="0" xfId="0" applyFont="1" applyAlignment="1">
      <alignment horizontal="left" vertical="center"/>
    </xf>
    <xf numFmtId="0" fontId="14" fillId="5" borderId="41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4" fontId="47" fillId="0" borderId="41" xfId="0" applyNumberFormat="1" applyFont="1" applyBorder="1" applyAlignment="1" applyProtection="1">
      <alignment horizontal="center" vertical="center" wrapText="1"/>
      <protection locked="0"/>
    </xf>
    <xf numFmtId="4" fontId="47" fillId="0" borderId="42" xfId="0" applyNumberFormat="1" applyFont="1" applyBorder="1" applyAlignment="1" applyProtection="1">
      <alignment horizontal="center" vertical="center" wrapText="1"/>
      <protection locked="0"/>
    </xf>
    <xf numFmtId="4" fontId="47" fillId="0" borderId="47" xfId="0" applyNumberFormat="1" applyFont="1" applyBorder="1" applyAlignment="1" applyProtection="1">
      <alignment horizontal="center" vertical="center" wrapText="1"/>
      <protection locked="0"/>
    </xf>
    <xf numFmtId="0" fontId="35" fillId="2" borderId="41" xfId="0" applyFont="1" applyFill="1" applyBorder="1" applyAlignment="1">
      <alignment horizontal="center" vertical="center"/>
    </xf>
    <xf numFmtId="0" fontId="35" fillId="2" borderId="42" xfId="0" applyFont="1" applyFill="1" applyBorder="1" applyAlignment="1">
      <alignment horizontal="center" vertical="center"/>
    </xf>
    <xf numFmtId="0" fontId="35" fillId="2" borderId="47" xfId="0" applyFont="1" applyFill="1" applyBorder="1" applyAlignment="1">
      <alignment horizontal="center" vertical="center"/>
    </xf>
    <xf numFmtId="0" fontId="35" fillId="2" borderId="41" xfId="0" applyFont="1" applyFill="1" applyBorder="1" applyAlignment="1">
      <alignment horizontal="center" vertical="center" wrapText="1"/>
    </xf>
    <xf numFmtId="0" fontId="35" fillId="2" borderId="42" xfId="0" applyFont="1" applyFill="1" applyBorder="1" applyAlignment="1">
      <alignment horizontal="center" vertical="center" wrapText="1"/>
    </xf>
    <xf numFmtId="0" fontId="35" fillId="2" borderId="47" xfId="0" applyFont="1" applyFill="1" applyBorder="1" applyAlignment="1">
      <alignment horizontal="center" vertical="center" wrapText="1"/>
    </xf>
    <xf numFmtId="4" fontId="47" fillId="5" borderId="41" xfId="0" applyNumberFormat="1" applyFont="1" applyFill="1" applyBorder="1" applyAlignment="1">
      <alignment horizontal="center" vertical="center" wrapText="1"/>
    </xf>
    <xf numFmtId="4" fontId="47" fillId="5" borderId="42" xfId="0" applyNumberFormat="1" applyFont="1" applyFill="1" applyBorder="1" applyAlignment="1">
      <alignment horizontal="center" vertical="center" wrapText="1"/>
    </xf>
    <xf numFmtId="4" fontId="47" fillId="5" borderId="47" xfId="0" applyNumberFormat="1" applyFont="1" applyFill="1" applyBorder="1" applyAlignment="1">
      <alignment horizontal="center" vertical="center" wrapText="1"/>
    </xf>
    <xf numFmtId="165" fontId="36" fillId="5" borderId="41" xfId="1" applyNumberFormat="1" applyFont="1" applyFill="1" applyBorder="1" applyAlignment="1" applyProtection="1">
      <alignment horizontal="center" vertical="center" wrapText="1"/>
    </xf>
    <xf numFmtId="165" fontId="36" fillId="5" borderId="42" xfId="1" applyNumberFormat="1" applyFont="1" applyFill="1" applyBorder="1" applyAlignment="1" applyProtection="1">
      <alignment horizontal="center" vertical="center" wrapText="1"/>
    </xf>
    <xf numFmtId="165" fontId="36" fillId="5" borderId="47" xfId="1" applyNumberFormat="1" applyFont="1" applyFill="1" applyBorder="1" applyAlignment="1" applyProtection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64" fillId="0" borderId="0" xfId="0" applyFont="1" applyAlignment="1">
      <alignment horizontal="left" vertical="center" wrapText="1"/>
    </xf>
    <xf numFmtId="3" fontId="64" fillId="0" borderId="0" xfId="0" applyNumberFormat="1" applyFont="1" applyAlignment="1">
      <alignment horizontal="left" vertical="center" wrapText="1"/>
    </xf>
    <xf numFmtId="0" fontId="73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/>
    </xf>
    <xf numFmtId="0" fontId="43" fillId="0" borderId="0" xfId="0" applyFont="1" applyAlignment="1">
      <alignment horizontal="left" vertical="top" wrapText="1"/>
    </xf>
    <xf numFmtId="0" fontId="75" fillId="0" borderId="27" xfId="0" applyFont="1" applyBorder="1" applyAlignment="1">
      <alignment horizontal="center" vertical="center" wrapText="1"/>
    </xf>
    <xf numFmtId="0" fontId="76" fillId="0" borderId="27" xfId="0" applyFont="1" applyBorder="1" applyAlignment="1">
      <alignment horizontal="center" vertical="center" wrapText="1"/>
    </xf>
    <xf numFmtId="4" fontId="77" fillId="0" borderId="27" xfId="0" applyNumberFormat="1" applyFont="1" applyBorder="1" applyAlignment="1" applyProtection="1">
      <alignment horizontal="center" vertical="center" wrapText="1"/>
      <protection locked="0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9" defaultPivotStyle="PivotStyleLight16"/>
  <colors>
    <mruColors>
      <color rgb="FFFFFFCC"/>
      <color rgb="FFFFFF99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04"/>
  <sheetViews>
    <sheetView workbookViewId="0">
      <selection activeCell="F11" sqref="F11"/>
    </sheetView>
  </sheetViews>
  <sheetFormatPr defaultRowHeight="24.6"/>
  <cols>
    <col min="2" max="2" width="5.19921875" style="7" customWidth="1"/>
    <col min="3" max="3" width="55.19921875" style="19" customWidth="1"/>
    <col min="4" max="4" width="24.59765625" style="18" customWidth="1"/>
    <col min="5" max="5" width="24.59765625" customWidth="1"/>
  </cols>
  <sheetData>
    <row r="2" spans="2:4">
      <c r="C2" s="17" t="s">
        <v>10</v>
      </c>
    </row>
    <row r="3" spans="2:4" ht="25.2" thickBot="1"/>
    <row r="4" spans="2:4" ht="20.100000000000001" customHeight="1">
      <c r="B4" s="314" t="s">
        <v>43</v>
      </c>
      <c r="C4" s="32" t="s">
        <v>7</v>
      </c>
      <c r="D4" s="20" t="s">
        <v>0</v>
      </c>
    </row>
    <row r="5" spans="2:4" ht="71.25" customHeight="1" thickBot="1">
      <c r="B5" s="315"/>
      <c r="C5" s="33" t="s">
        <v>52</v>
      </c>
      <c r="D5" s="10"/>
    </row>
    <row r="6" spans="2:4" s="4" customFormat="1" ht="39" customHeight="1" thickBot="1">
      <c r="B6" s="8"/>
      <c r="C6" s="21"/>
      <c r="D6" s="11"/>
    </row>
    <row r="7" spans="2:4" s="4" customFormat="1" ht="20.100000000000001" customHeight="1">
      <c r="B7" s="314" t="s">
        <v>44</v>
      </c>
      <c r="C7" s="32" t="s">
        <v>11</v>
      </c>
      <c r="D7" s="20" t="s">
        <v>54</v>
      </c>
    </row>
    <row r="8" spans="2:4" ht="63" customHeight="1">
      <c r="B8" s="315"/>
      <c r="C8" s="35" t="s">
        <v>9</v>
      </c>
      <c r="D8" s="13"/>
    </row>
    <row r="9" spans="2:4" s="6" customFormat="1" ht="17.25" customHeight="1">
      <c r="B9" s="9"/>
      <c r="C9" s="22" t="s">
        <v>8</v>
      </c>
      <c r="D9" s="12" t="s">
        <v>55</v>
      </c>
    </row>
    <row r="10" spans="2:4" ht="36.75" customHeight="1">
      <c r="B10" s="31">
        <v>1</v>
      </c>
      <c r="C10" s="29" t="s">
        <v>41</v>
      </c>
      <c r="D10" s="13"/>
    </row>
    <row r="11" spans="2:4" ht="15.6">
      <c r="B11" s="31">
        <v>2</v>
      </c>
      <c r="C11" s="29" t="s">
        <v>12</v>
      </c>
      <c r="D11" s="13"/>
    </row>
    <row r="12" spans="2:4" ht="15.6">
      <c r="B12" s="31">
        <v>3</v>
      </c>
      <c r="C12" s="29" t="s">
        <v>13</v>
      </c>
      <c r="D12" s="13"/>
    </row>
    <row r="13" spans="2:4" ht="15.6">
      <c r="B13" s="31">
        <v>4</v>
      </c>
      <c r="C13" s="29" t="s">
        <v>14</v>
      </c>
      <c r="D13" s="13"/>
    </row>
    <row r="14" spans="2:4" ht="15.6">
      <c r="B14" s="31">
        <v>5</v>
      </c>
      <c r="C14" s="29" t="s">
        <v>15</v>
      </c>
      <c r="D14" s="13"/>
    </row>
    <row r="15" spans="2:4" ht="15.6">
      <c r="B15" s="31">
        <v>6</v>
      </c>
      <c r="C15" s="29" t="s">
        <v>16</v>
      </c>
      <c r="D15" s="13"/>
    </row>
    <row r="16" spans="2:4" ht="15.6">
      <c r="B16" s="31">
        <v>7</v>
      </c>
      <c r="C16" s="29" t="s">
        <v>17</v>
      </c>
      <c r="D16" s="13"/>
    </row>
    <row r="17" spans="2:4" ht="28.2">
      <c r="B17" s="31">
        <v>8</v>
      </c>
      <c r="C17" s="29" t="s">
        <v>18</v>
      </c>
      <c r="D17" s="13"/>
    </row>
    <row r="18" spans="2:4" ht="28.2">
      <c r="B18" s="31">
        <v>9</v>
      </c>
      <c r="C18" s="29" t="s">
        <v>19</v>
      </c>
      <c r="D18" s="13"/>
    </row>
    <row r="19" spans="2:4" ht="28.2">
      <c r="B19" s="31">
        <v>10</v>
      </c>
      <c r="C19" s="29" t="s">
        <v>20</v>
      </c>
      <c r="D19" s="13"/>
    </row>
    <row r="20" spans="2:4" ht="15.6">
      <c r="B20" s="31">
        <v>11</v>
      </c>
      <c r="C20" s="29" t="s">
        <v>21</v>
      </c>
      <c r="D20" s="13"/>
    </row>
    <row r="21" spans="2:4" ht="15.6">
      <c r="B21" s="31">
        <v>12</v>
      </c>
      <c r="C21" s="29" t="s">
        <v>22</v>
      </c>
      <c r="D21" s="13"/>
    </row>
    <row r="22" spans="2:4" ht="15.6">
      <c r="B22" s="31">
        <v>13</v>
      </c>
      <c r="C22" s="29" t="s">
        <v>23</v>
      </c>
      <c r="D22" s="13"/>
    </row>
    <row r="23" spans="2:4" ht="15.6">
      <c r="B23" s="31">
        <v>14</v>
      </c>
      <c r="C23" s="29" t="s">
        <v>24</v>
      </c>
      <c r="D23" s="13"/>
    </row>
    <row r="24" spans="2:4" ht="15.6">
      <c r="B24" s="31">
        <v>15</v>
      </c>
      <c r="C24" s="29" t="s">
        <v>25</v>
      </c>
      <c r="D24" s="13"/>
    </row>
    <row r="25" spans="2:4" ht="15.6">
      <c r="B25" s="31">
        <v>16</v>
      </c>
      <c r="C25" s="29" t="s">
        <v>26</v>
      </c>
      <c r="D25" s="13"/>
    </row>
    <row r="26" spans="2:4" ht="15.6">
      <c r="B26" s="31">
        <v>17</v>
      </c>
      <c r="C26" s="29" t="s">
        <v>27</v>
      </c>
      <c r="D26" s="13"/>
    </row>
    <row r="27" spans="2:4" ht="15.6">
      <c r="B27" s="31">
        <v>18</v>
      </c>
      <c r="C27" s="29" t="s">
        <v>28</v>
      </c>
      <c r="D27" s="13"/>
    </row>
    <row r="28" spans="2:4" ht="15.6">
      <c r="B28" s="31">
        <v>19</v>
      </c>
      <c r="C28" s="29" t="s">
        <v>29</v>
      </c>
      <c r="D28" s="13"/>
    </row>
    <row r="29" spans="2:4" ht="15.6">
      <c r="B29" s="31">
        <v>20</v>
      </c>
      <c r="C29" s="29" t="s">
        <v>30</v>
      </c>
      <c r="D29" s="13"/>
    </row>
    <row r="30" spans="2:4" ht="15.6">
      <c r="B30" s="31">
        <v>21</v>
      </c>
      <c r="C30" s="29" t="s">
        <v>31</v>
      </c>
      <c r="D30" s="13"/>
    </row>
    <row r="31" spans="2:4" ht="15.6">
      <c r="B31" s="31">
        <v>22</v>
      </c>
      <c r="C31" s="29" t="s">
        <v>32</v>
      </c>
      <c r="D31" s="13"/>
    </row>
    <row r="32" spans="2:4" ht="15.6">
      <c r="B32" s="31">
        <v>23</v>
      </c>
      <c r="C32" s="29" t="s">
        <v>33</v>
      </c>
      <c r="D32" s="13"/>
    </row>
    <row r="33" spans="2:4" ht="15.6">
      <c r="B33" s="31">
        <v>24</v>
      </c>
      <c r="C33" s="29" t="s">
        <v>34</v>
      </c>
      <c r="D33" s="13"/>
    </row>
    <row r="34" spans="2:4" ht="18.75" customHeight="1">
      <c r="B34" s="31">
        <v>25</v>
      </c>
      <c r="C34" s="29" t="s">
        <v>35</v>
      </c>
      <c r="D34" s="13"/>
    </row>
    <row r="35" spans="2:4" ht="15.6">
      <c r="B35" s="31">
        <v>26</v>
      </c>
      <c r="C35" s="29" t="s">
        <v>36</v>
      </c>
      <c r="D35" s="13"/>
    </row>
    <row r="36" spans="2:4" ht="15.6">
      <c r="B36" s="31">
        <v>27</v>
      </c>
      <c r="C36" s="29" t="s">
        <v>37</v>
      </c>
      <c r="D36" s="13"/>
    </row>
    <row r="37" spans="2:4" ht="15.6">
      <c r="B37" s="31">
        <v>28</v>
      </c>
      <c r="C37" s="29" t="s">
        <v>38</v>
      </c>
      <c r="D37" s="13"/>
    </row>
    <row r="38" spans="2:4" ht="23.25" customHeight="1">
      <c r="B38" s="31">
        <v>29</v>
      </c>
      <c r="C38" s="29" t="s">
        <v>39</v>
      </c>
      <c r="D38" s="13"/>
    </row>
    <row r="39" spans="2:4" ht="23.25" customHeight="1" thickBot="1">
      <c r="B39" s="31">
        <v>30</v>
      </c>
      <c r="C39" s="30" t="s">
        <v>40</v>
      </c>
      <c r="D39" s="43"/>
    </row>
    <row r="40" spans="2:4" ht="23.25" customHeight="1">
      <c r="B40" s="31">
        <v>31</v>
      </c>
      <c r="C40" s="42" t="s">
        <v>60</v>
      </c>
      <c r="D40" s="43"/>
    </row>
    <row r="41" spans="2:4" ht="22.5" customHeight="1" thickBot="1">
      <c r="B41" s="31">
        <v>32</v>
      </c>
      <c r="C41" s="30" t="s">
        <v>60</v>
      </c>
      <c r="D41" s="10"/>
    </row>
    <row r="42" spans="2:4" ht="15.6">
      <c r="B42" s="37"/>
      <c r="C42" s="38"/>
      <c r="D42" s="36"/>
    </row>
    <row r="43" spans="2:4" s="4" customFormat="1" ht="19.5" customHeight="1" thickBot="1">
      <c r="B43" s="8"/>
      <c r="C43" s="21"/>
      <c r="D43" s="11"/>
    </row>
    <row r="44" spans="2:4" ht="31.5" customHeight="1" thickBot="1">
      <c r="B44" s="34" t="s">
        <v>45</v>
      </c>
      <c r="C44" s="40" t="s">
        <v>57</v>
      </c>
      <c r="D44" s="16"/>
    </row>
    <row r="45" spans="2:4" ht="25.2" thickBot="1">
      <c r="C45" s="17"/>
      <c r="D45" s="36"/>
    </row>
    <row r="46" spans="2:4" ht="25.2" thickBot="1">
      <c r="B46" s="34" t="s">
        <v>46</v>
      </c>
      <c r="C46" s="40" t="s">
        <v>59</v>
      </c>
      <c r="D46" s="16"/>
    </row>
    <row r="47" spans="2:4">
      <c r="C47" s="17"/>
      <c r="D47" s="36"/>
    </row>
    <row r="48" spans="2:4" ht="25.2" thickBot="1">
      <c r="C48" s="17"/>
      <c r="D48" s="36"/>
    </row>
    <row r="49" spans="2:5">
      <c r="B49" s="34" t="s">
        <v>58</v>
      </c>
      <c r="C49" s="32" t="s">
        <v>1</v>
      </c>
      <c r="D49" s="23" t="s">
        <v>3</v>
      </c>
      <c r="E49" s="1" t="s">
        <v>2</v>
      </c>
    </row>
    <row r="50" spans="2:5" ht="47.25" customHeight="1">
      <c r="C50" s="39" t="s">
        <v>62</v>
      </c>
      <c r="D50" s="14"/>
      <c r="E50" s="2"/>
    </row>
    <row r="51" spans="2:5" ht="21.75" customHeight="1">
      <c r="C51" s="24" t="s">
        <v>56</v>
      </c>
      <c r="D51" s="25"/>
      <c r="E51" s="5"/>
    </row>
    <row r="52" spans="2:5">
      <c r="C52" s="26" t="s">
        <v>5</v>
      </c>
      <c r="D52" s="14"/>
      <c r="E52" s="2"/>
    </row>
    <row r="53" spans="2:5">
      <c r="C53" s="26" t="s">
        <v>4</v>
      </c>
      <c r="D53" s="14"/>
      <c r="E53" s="2"/>
    </row>
    <row r="54" spans="2:5">
      <c r="C54" s="26" t="s">
        <v>4</v>
      </c>
      <c r="D54" s="14"/>
      <c r="E54" s="2"/>
    </row>
    <row r="55" spans="2:5">
      <c r="C55" s="26" t="s">
        <v>4</v>
      </c>
      <c r="D55" s="14"/>
      <c r="E55" s="2"/>
    </row>
    <row r="56" spans="2:5">
      <c r="C56" s="26" t="s">
        <v>4</v>
      </c>
      <c r="D56" s="14"/>
      <c r="E56" s="2"/>
    </row>
    <row r="57" spans="2:5">
      <c r="C57" s="26" t="s">
        <v>4</v>
      </c>
      <c r="D57" s="14"/>
      <c r="E57" s="2"/>
    </row>
    <row r="58" spans="2:5">
      <c r="C58" s="26" t="s">
        <v>4</v>
      </c>
      <c r="D58" s="14"/>
      <c r="E58" s="2"/>
    </row>
    <row r="59" spans="2:5">
      <c r="C59" s="26" t="s">
        <v>4</v>
      </c>
      <c r="D59" s="14"/>
      <c r="E59" s="2"/>
    </row>
    <row r="60" spans="2:5">
      <c r="C60" s="26" t="s">
        <v>4</v>
      </c>
      <c r="D60" s="14"/>
      <c r="E60" s="2"/>
    </row>
    <row r="61" spans="2:5">
      <c r="C61" s="26" t="s">
        <v>4</v>
      </c>
      <c r="D61" s="14"/>
      <c r="E61" s="2"/>
    </row>
    <row r="62" spans="2:5">
      <c r="C62" s="26" t="s">
        <v>4</v>
      </c>
      <c r="D62" s="14"/>
      <c r="E62" s="2"/>
    </row>
    <row r="63" spans="2:5">
      <c r="C63" s="26" t="s">
        <v>4</v>
      </c>
      <c r="D63" s="14"/>
      <c r="E63" s="2"/>
    </row>
    <row r="64" spans="2:5">
      <c r="C64" s="26" t="s">
        <v>4</v>
      </c>
      <c r="D64" s="14"/>
      <c r="E64" s="2"/>
    </row>
    <row r="65" spans="3:5">
      <c r="C65" s="26" t="s">
        <v>4</v>
      </c>
      <c r="D65" s="14"/>
      <c r="E65" s="2"/>
    </row>
    <row r="66" spans="3:5">
      <c r="C66" s="26" t="s">
        <v>4</v>
      </c>
      <c r="D66" s="14"/>
      <c r="E66" s="2"/>
    </row>
    <row r="67" spans="3:5">
      <c r="C67" s="26" t="s">
        <v>4</v>
      </c>
      <c r="D67" s="14"/>
      <c r="E67" s="2"/>
    </row>
    <row r="68" spans="3:5">
      <c r="C68" s="26" t="s">
        <v>4</v>
      </c>
      <c r="D68" s="14"/>
      <c r="E68" s="2"/>
    </row>
    <row r="69" spans="3:5">
      <c r="C69" s="26" t="s">
        <v>4</v>
      </c>
      <c r="D69" s="14"/>
      <c r="E69" s="2"/>
    </row>
    <row r="70" spans="3:5">
      <c r="C70" s="26" t="s">
        <v>4</v>
      </c>
      <c r="D70" s="14"/>
      <c r="E70" s="2"/>
    </row>
    <row r="71" spans="3:5">
      <c r="C71" s="26" t="s">
        <v>4</v>
      </c>
      <c r="D71" s="14"/>
      <c r="E71" s="2"/>
    </row>
    <row r="72" spans="3:5">
      <c r="C72" s="26" t="s">
        <v>4</v>
      </c>
      <c r="D72" s="14"/>
      <c r="E72" s="2"/>
    </row>
    <row r="73" spans="3:5">
      <c r="C73" s="26" t="s">
        <v>4</v>
      </c>
      <c r="D73" s="14"/>
      <c r="E73" s="2"/>
    </row>
    <row r="74" spans="3:5">
      <c r="C74" s="26" t="s">
        <v>4</v>
      </c>
      <c r="D74" s="14"/>
      <c r="E74" s="2"/>
    </row>
    <row r="75" spans="3:5" ht="25.2" thickBot="1">
      <c r="C75" s="47" t="s">
        <v>61</v>
      </c>
      <c r="D75" s="48"/>
      <c r="E75" s="49"/>
    </row>
    <row r="76" spans="3:5" ht="12" customHeight="1" thickTop="1">
      <c r="C76" s="44"/>
      <c r="D76" s="45"/>
      <c r="E76" s="46"/>
    </row>
    <row r="77" spans="3:5">
      <c r="C77" s="26" t="s">
        <v>63</v>
      </c>
      <c r="D77" s="14"/>
      <c r="E77" s="2"/>
    </row>
    <row r="78" spans="3:5">
      <c r="C78" s="26" t="s">
        <v>4</v>
      </c>
      <c r="D78" s="14"/>
      <c r="E78" s="2"/>
    </row>
    <row r="79" spans="3:5">
      <c r="C79" s="26" t="s">
        <v>4</v>
      </c>
      <c r="D79" s="14"/>
      <c r="E79" s="2"/>
    </row>
    <row r="80" spans="3:5">
      <c r="C80" s="26" t="s">
        <v>4</v>
      </c>
      <c r="D80" s="14"/>
      <c r="E80" s="2"/>
    </row>
    <row r="81" spans="3:5">
      <c r="C81" s="26" t="s">
        <v>4</v>
      </c>
      <c r="D81" s="14"/>
      <c r="E81" s="2"/>
    </row>
    <row r="82" spans="3:5">
      <c r="C82" s="26" t="s">
        <v>4</v>
      </c>
      <c r="D82" s="14"/>
      <c r="E82" s="2"/>
    </row>
    <row r="83" spans="3:5">
      <c r="C83" s="26" t="s">
        <v>4</v>
      </c>
      <c r="D83" s="14"/>
      <c r="E83" s="2"/>
    </row>
    <row r="84" spans="3:5">
      <c r="C84" s="26" t="s">
        <v>4</v>
      </c>
      <c r="D84" s="14"/>
      <c r="E84" s="2"/>
    </row>
    <row r="85" spans="3:5">
      <c r="C85" s="26" t="s">
        <v>4</v>
      </c>
      <c r="D85" s="14"/>
      <c r="E85" s="2"/>
    </row>
    <row r="86" spans="3:5">
      <c r="C86" s="26" t="s">
        <v>4</v>
      </c>
      <c r="D86" s="14"/>
      <c r="E86" s="2"/>
    </row>
    <row r="87" spans="3:5">
      <c r="C87" s="26" t="s">
        <v>4</v>
      </c>
      <c r="D87" s="14"/>
      <c r="E87" s="2"/>
    </row>
    <row r="88" spans="3:5">
      <c r="C88" s="26" t="s">
        <v>4</v>
      </c>
      <c r="D88" s="14"/>
      <c r="E88" s="2"/>
    </row>
    <row r="89" spans="3:5">
      <c r="C89" s="26" t="s">
        <v>4</v>
      </c>
      <c r="D89" s="14"/>
      <c r="E89" s="2"/>
    </row>
    <row r="90" spans="3:5">
      <c r="C90" s="26" t="s">
        <v>4</v>
      </c>
      <c r="D90" s="14"/>
      <c r="E90" s="2"/>
    </row>
    <row r="91" spans="3:5">
      <c r="C91" s="26" t="s">
        <v>4</v>
      </c>
      <c r="D91" s="14"/>
      <c r="E91" s="2"/>
    </row>
    <row r="92" spans="3:5">
      <c r="C92" s="26" t="s">
        <v>4</v>
      </c>
      <c r="D92" s="14"/>
      <c r="E92" s="2"/>
    </row>
    <row r="93" spans="3:5">
      <c r="C93" s="26" t="s">
        <v>4</v>
      </c>
      <c r="D93" s="14"/>
      <c r="E93" s="2"/>
    </row>
    <row r="94" spans="3:5">
      <c r="C94" s="26" t="s">
        <v>4</v>
      </c>
      <c r="D94" s="14"/>
      <c r="E94" s="2"/>
    </row>
    <row r="95" spans="3:5">
      <c r="C95" s="26" t="s">
        <v>4</v>
      </c>
      <c r="D95" s="14"/>
      <c r="E95" s="2"/>
    </row>
    <row r="96" spans="3:5">
      <c r="C96" s="26" t="s">
        <v>4</v>
      </c>
      <c r="D96" s="14"/>
      <c r="E96" s="2"/>
    </row>
    <row r="97" spans="2:5">
      <c r="C97" s="26" t="s">
        <v>4</v>
      </c>
      <c r="D97" s="14"/>
      <c r="E97" s="2"/>
    </row>
    <row r="98" spans="2:5">
      <c r="C98" s="26" t="s">
        <v>4</v>
      </c>
      <c r="D98" s="14"/>
      <c r="E98" s="2"/>
    </row>
    <row r="99" spans="2:5">
      <c r="C99" s="26" t="s">
        <v>4</v>
      </c>
      <c r="D99" s="14"/>
      <c r="E99" s="2"/>
    </row>
    <row r="100" spans="2:5" ht="25.2" thickBot="1">
      <c r="C100" s="27" t="s">
        <v>6</v>
      </c>
      <c r="D100" s="15"/>
      <c r="E100" s="3"/>
    </row>
    <row r="101" spans="2:5" ht="41.4">
      <c r="C101" s="39" t="s">
        <v>64</v>
      </c>
      <c r="D101" s="14"/>
      <c r="E101" s="2"/>
    </row>
    <row r="106" spans="2:5" ht="25.2" thickBot="1">
      <c r="D106" s="28" t="s">
        <v>50</v>
      </c>
      <c r="E106" s="28" t="s">
        <v>51</v>
      </c>
    </row>
    <row r="107" spans="2:5" ht="20.100000000000001" customHeight="1">
      <c r="B107" s="314" t="s">
        <v>47</v>
      </c>
      <c r="C107" s="32" t="s">
        <v>42</v>
      </c>
      <c r="D107" s="20" t="s">
        <v>0</v>
      </c>
      <c r="E107" s="20" t="s">
        <v>0</v>
      </c>
    </row>
    <row r="108" spans="2:5" ht="60" customHeight="1" thickBot="1">
      <c r="B108" s="315"/>
      <c r="C108" s="41" t="s">
        <v>53</v>
      </c>
      <c r="D108" s="10"/>
      <c r="E108" s="10"/>
    </row>
    <row r="109" spans="2:5" s="4" customFormat="1" ht="19.5" customHeight="1" thickBot="1">
      <c r="B109" s="8"/>
      <c r="C109" s="21"/>
      <c r="D109" s="11"/>
    </row>
    <row r="110" spans="2:5" ht="20.100000000000001" customHeight="1">
      <c r="B110" s="314" t="s">
        <v>48</v>
      </c>
      <c r="C110" s="32" t="s">
        <v>11</v>
      </c>
      <c r="D110" s="20" t="s">
        <v>54</v>
      </c>
      <c r="E110" s="4"/>
    </row>
    <row r="111" spans="2:5" ht="58.5" customHeight="1">
      <c r="B111" s="315"/>
      <c r="C111" s="35" t="s">
        <v>9</v>
      </c>
      <c r="D111" s="13"/>
    </row>
    <row r="112" spans="2:5">
      <c r="B112" s="9"/>
      <c r="C112" s="22" t="s">
        <v>8</v>
      </c>
      <c r="D112" s="12" t="s">
        <v>55</v>
      </c>
      <c r="E112" s="6"/>
    </row>
    <row r="113" spans="2:4" ht="28.2">
      <c r="B113" s="31">
        <v>1</v>
      </c>
      <c r="C113" s="29" t="s">
        <v>41</v>
      </c>
      <c r="D113" s="13"/>
    </row>
    <row r="114" spans="2:4" ht="15.6">
      <c r="B114" s="31">
        <v>2</v>
      </c>
      <c r="C114" s="29" t="s">
        <v>12</v>
      </c>
      <c r="D114" s="13"/>
    </row>
    <row r="115" spans="2:4" ht="15.6">
      <c r="B115" s="31">
        <v>3</v>
      </c>
      <c r="C115" s="29" t="s">
        <v>13</v>
      </c>
      <c r="D115" s="13"/>
    </row>
    <row r="116" spans="2:4" ht="15.6">
      <c r="B116" s="31">
        <v>4</v>
      </c>
      <c r="C116" s="29" t="s">
        <v>14</v>
      </c>
      <c r="D116" s="13"/>
    </row>
    <row r="117" spans="2:4" ht="15.6">
      <c r="B117" s="31">
        <v>5</v>
      </c>
      <c r="C117" s="29" t="s">
        <v>15</v>
      </c>
      <c r="D117" s="13"/>
    </row>
    <row r="118" spans="2:4" ht="15.6">
      <c r="B118" s="31">
        <v>6</v>
      </c>
      <c r="C118" s="29" t="s">
        <v>16</v>
      </c>
      <c r="D118" s="13"/>
    </row>
    <row r="119" spans="2:4" ht="15.6">
      <c r="B119" s="31">
        <v>7</v>
      </c>
      <c r="C119" s="29" t="s">
        <v>17</v>
      </c>
      <c r="D119" s="13"/>
    </row>
    <row r="120" spans="2:4" ht="28.2">
      <c r="B120" s="31">
        <v>8</v>
      </c>
      <c r="C120" s="29" t="s">
        <v>18</v>
      </c>
      <c r="D120" s="13"/>
    </row>
    <row r="121" spans="2:4" ht="28.2">
      <c r="B121" s="31">
        <v>9</v>
      </c>
      <c r="C121" s="29" t="s">
        <v>19</v>
      </c>
      <c r="D121" s="13"/>
    </row>
    <row r="122" spans="2:4" ht="28.2">
      <c r="B122" s="31">
        <v>10</v>
      </c>
      <c r="C122" s="29" t="s">
        <v>20</v>
      </c>
      <c r="D122" s="13"/>
    </row>
    <row r="123" spans="2:4" ht="15.6">
      <c r="B123" s="31">
        <v>11</v>
      </c>
      <c r="C123" s="29" t="s">
        <v>21</v>
      </c>
      <c r="D123" s="13"/>
    </row>
    <row r="124" spans="2:4" ht="15.6">
      <c r="B124" s="31">
        <v>12</v>
      </c>
      <c r="C124" s="29" t="s">
        <v>22</v>
      </c>
      <c r="D124" s="13"/>
    </row>
    <row r="125" spans="2:4" ht="15.6">
      <c r="B125" s="31">
        <v>13</v>
      </c>
      <c r="C125" s="29" t="s">
        <v>23</v>
      </c>
      <c r="D125" s="13"/>
    </row>
    <row r="126" spans="2:4" ht="18" customHeight="1">
      <c r="B126" s="31">
        <v>14</v>
      </c>
      <c r="C126" s="29" t="s">
        <v>24</v>
      </c>
      <c r="D126" s="13"/>
    </row>
    <row r="127" spans="2:4" ht="15.6">
      <c r="B127" s="31">
        <v>15</v>
      </c>
      <c r="C127" s="29" t="s">
        <v>25</v>
      </c>
      <c r="D127" s="13"/>
    </row>
    <row r="128" spans="2:4" ht="18.75" customHeight="1">
      <c r="B128" s="31">
        <v>16</v>
      </c>
      <c r="C128" s="29" t="s">
        <v>26</v>
      </c>
      <c r="D128" s="13"/>
    </row>
    <row r="129" spans="2:4" ht="15.6">
      <c r="B129" s="31">
        <v>17</v>
      </c>
      <c r="C129" s="29" t="s">
        <v>27</v>
      </c>
      <c r="D129" s="13"/>
    </row>
    <row r="130" spans="2:4" ht="15.6">
      <c r="B130" s="31">
        <v>18</v>
      </c>
      <c r="C130" s="29" t="s">
        <v>28</v>
      </c>
      <c r="D130" s="13"/>
    </row>
    <row r="131" spans="2:4" ht="15.6">
      <c r="B131" s="31">
        <v>19</v>
      </c>
      <c r="C131" s="29" t="s">
        <v>29</v>
      </c>
      <c r="D131" s="13"/>
    </row>
    <row r="132" spans="2:4" ht="15.6">
      <c r="B132" s="31">
        <v>20</v>
      </c>
      <c r="C132" s="29" t="s">
        <v>30</v>
      </c>
      <c r="D132" s="13"/>
    </row>
    <row r="133" spans="2:4" ht="15.6">
      <c r="B133" s="31">
        <v>21</v>
      </c>
      <c r="C133" s="29" t="s">
        <v>31</v>
      </c>
      <c r="D133" s="13"/>
    </row>
    <row r="134" spans="2:4" ht="15.6">
      <c r="B134" s="31">
        <v>22</v>
      </c>
      <c r="C134" s="29" t="s">
        <v>32</v>
      </c>
      <c r="D134" s="13"/>
    </row>
    <row r="135" spans="2:4" ht="15.6">
      <c r="B135" s="31">
        <v>23</v>
      </c>
      <c r="C135" s="29" t="s">
        <v>33</v>
      </c>
      <c r="D135" s="13"/>
    </row>
    <row r="136" spans="2:4" ht="15.6">
      <c r="B136" s="31">
        <v>24</v>
      </c>
      <c r="C136" s="29" t="s">
        <v>34</v>
      </c>
      <c r="D136" s="13"/>
    </row>
    <row r="137" spans="2:4" ht="15.6">
      <c r="B137" s="31">
        <v>25</v>
      </c>
      <c r="C137" s="29" t="s">
        <v>35</v>
      </c>
      <c r="D137" s="13"/>
    </row>
    <row r="138" spans="2:4" ht="15.6">
      <c r="B138" s="31">
        <v>26</v>
      </c>
      <c r="C138" s="29" t="s">
        <v>36</v>
      </c>
      <c r="D138" s="13"/>
    </row>
    <row r="139" spans="2:4" ht="15.6">
      <c r="B139" s="31">
        <v>27</v>
      </c>
      <c r="C139" s="29" t="s">
        <v>37</v>
      </c>
      <c r="D139" s="13"/>
    </row>
    <row r="140" spans="2:4" ht="15.6">
      <c r="B140" s="31">
        <v>28</v>
      </c>
      <c r="C140" s="29" t="s">
        <v>38</v>
      </c>
      <c r="D140" s="13"/>
    </row>
    <row r="141" spans="2:4" ht="15.6">
      <c r="B141" s="31">
        <v>29</v>
      </c>
      <c r="C141" s="29" t="s">
        <v>39</v>
      </c>
      <c r="D141" s="13"/>
    </row>
    <row r="142" spans="2:4" ht="16.2" thickBot="1">
      <c r="B142" s="31">
        <v>30</v>
      </c>
      <c r="C142" s="30" t="s">
        <v>40</v>
      </c>
      <c r="D142" s="43"/>
    </row>
    <row r="143" spans="2:4" ht="15.6">
      <c r="B143" s="31">
        <v>31</v>
      </c>
      <c r="C143" s="42" t="s">
        <v>60</v>
      </c>
      <c r="D143" s="43"/>
    </row>
    <row r="144" spans="2:4" ht="16.2" thickBot="1">
      <c r="B144" s="31">
        <v>32</v>
      </c>
      <c r="C144" s="30" t="s">
        <v>60</v>
      </c>
      <c r="D144" s="10"/>
    </row>
    <row r="145" spans="2:5" ht="15.6">
      <c r="B145" s="37"/>
      <c r="C145" s="38"/>
      <c r="D145" s="36"/>
    </row>
    <row r="146" spans="2:5" ht="25.2" thickBot="1">
      <c r="B146" s="8"/>
      <c r="C146" s="21"/>
      <c r="D146" s="11"/>
      <c r="E146" s="4"/>
    </row>
    <row r="147" spans="2:5" ht="25.2" thickBot="1">
      <c r="B147" s="34" t="s">
        <v>49</v>
      </c>
      <c r="C147" s="40" t="s">
        <v>57</v>
      </c>
      <c r="D147" s="16"/>
    </row>
    <row r="148" spans="2:5" ht="25.2" thickBot="1">
      <c r="C148" s="17"/>
      <c r="D148" s="36"/>
    </row>
    <row r="149" spans="2:5" ht="25.2" thickBot="1">
      <c r="B149" s="34" t="s">
        <v>66</v>
      </c>
      <c r="C149" s="40" t="s">
        <v>59</v>
      </c>
      <c r="D149" s="16"/>
    </row>
    <row r="150" spans="2:5">
      <c r="C150" s="17"/>
      <c r="D150" s="36"/>
    </row>
    <row r="151" spans="2:5" ht="25.2" thickBot="1">
      <c r="C151" s="17"/>
      <c r="D151" s="36"/>
    </row>
    <row r="152" spans="2:5">
      <c r="B152" s="34" t="s">
        <v>67</v>
      </c>
      <c r="C152" s="32" t="s">
        <v>1</v>
      </c>
      <c r="D152" s="23" t="s">
        <v>3</v>
      </c>
      <c r="E152" s="1" t="s">
        <v>2</v>
      </c>
    </row>
    <row r="153" spans="2:5" ht="41.4">
      <c r="C153" s="39" t="s">
        <v>65</v>
      </c>
      <c r="D153" s="14"/>
      <c r="E153" s="2"/>
    </row>
    <row r="154" spans="2:5">
      <c r="C154" s="24" t="s">
        <v>56</v>
      </c>
      <c r="D154" s="25"/>
      <c r="E154" s="5"/>
    </row>
    <row r="155" spans="2:5">
      <c r="C155" s="26" t="s">
        <v>5</v>
      </c>
      <c r="D155" s="14"/>
      <c r="E155" s="2"/>
    </row>
    <row r="156" spans="2:5">
      <c r="C156" s="26" t="s">
        <v>4</v>
      </c>
      <c r="D156" s="14"/>
      <c r="E156" s="2"/>
    </row>
    <row r="157" spans="2:5">
      <c r="C157" s="26" t="s">
        <v>4</v>
      </c>
      <c r="D157" s="14"/>
      <c r="E157" s="2"/>
    </row>
    <row r="158" spans="2:5">
      <c r="C158" s="26" t="s">
        <v>4</v>
      </c>
      <c r="D158" s="14"/>
      <c r="E158" s="2"/>
    </row>
    <row r="159" spans="2:5">
      <c r="C159" s="26" t="s">
        <v>4</v>
      </c>
      <c r="D159" s="14"/>
      <c r="E159" s="2"/>
    </row>
    <row r="160" spans="2:5">
      <c r="C160" s="26" t="s">
        <v>4</v>
      </c>
      <c r="D160" s="14"/>
      <c r="E160" s="2"/>
    </row>
    <row r="161" spans="3:5">
      <c r="C161" s="26" t="s">
        <v>4</v>
      </c>
      <c r="D161" s="14"/>
      <c r="E161" s="2"/>
    </row>
    <row r="162" spans="3:5">
      <c r="C162" s="26" t="s">
        <v>4</v>
      </c>
      <c r="D162" s="14"/>
      <c r="E162" s="2"/>
    </row>
    <row r="163" spans="3:5">
      <c r="C163" s="26" t="s">
        <v>4</v>
      </c>
      <c r="D163" s="14"/>
      <c r="E163" s="2"/>
    </row>
    <row r="164" spans="3:5">
      <c r="C164" s="26" t="s">
        <v>4</v>
      </c>
      <c r="D164" s="14"/>
      <c r="E164" s="2"/>
    </row>
    <row r="165" spans="3:5">
      <c r="C165" s="26" t="s">
        <v>4</v>
      </c>
      <c r="D165" s="14"/>
      <c r="E165" s="2"/>
    </row>
    <row r="166" spans="3:5">
      <c r="C166" s="26" t="s">
        <v>4</v>
      </c>
      <c r="D166" s="14"/>
      <c r="E166" s="2"/>
    </row>
    <row r="167" spans="3:5">
      <c r="C167" s="26" t="s">
        <v>4</v>
      </c>
      <c r="D167" s="14"/>
      <c r="E167" s="2"/>
    </row>
    <row r="168" spans="3:5">
      <c r="C168" s="26" t="s">
        <v>4</v>
      </c>
      <c r="D168" s="14"/>
      <c r="E168" s="2"/>
    </row>
    <row r="169" spans="3:5">
      <c r="C169" s="26" t="s">
        <v>4</v>
      </c>
      <c r="D169" s="14"/>
      <c r="E169" s="2"/>
    </row>
    <row r="170" spans="3:5">
      <c r="C170" s="26" t="s">
        <v>4</v>
      </c>
      <c r="D170" s="14"/>
      <c r="E170" s="2"/>
    </row>
    <row r="171" spans="3:5">
      <c r="C171" s="26" t="s">
        <v>4</v>
      </c>
      <c r="D171" s="14"/>
      <c r="E171" s="2"/>
    </row>
    <row r="172" spans="3:5">
      <c r="C172" s="26" t="s">
        <v>4</v>
      </c>
      <c r="D172" s="14"/>
      <c r="E172" s="2"/>
    </row>
    <row r="173" spans="3:5">
      <c r="C173" s="26" t="s">
        <v>4</v>
      </c>
      <c r="D173" s="14"/>
      <c r="E173" s="2"/>
    </row>
    <row r="174" spans="3:5">
      <c r="C174" s="26" t="s">
        <v>4</v>
      </c>
      <c r="D174" s="14"/>
      <c r="E174" s="2"/>
    </row>
    <row r="175" spans="3:5">
      <c r="C175" s="26" t="s">
        <v>4</v>
      </c>
      <c r="D175" s="14"/>
      <c r="E175" s="2"/>
    </row>
    <row r="176" spans="3:5">
      <c r="C176" s="26" t="s">
        <v>4</v>
      </c>
      <c r="D176" s="14"/>
      <c r="E176" s="2"/>
    </row>
    <row r="177" spans="3:5">
      <c r="C177" s="26" t="s">
        <v>4</v>
      </c>
      <c r="D177" s="14"/>
      <c r="E177" s="2"/>
    </row>
    <row r="178" spans="3:5" ht="25.2" thickBot="1">
      <c r="C178" s="47" t="s">
        <v>61</v>
      </c>
      <c r="D178" s="48"/>
      <c r="E178" s="49"/>
    </row>
    <row r="179" spans="3:5" ht="9" customHeight="1" thickTop="1">
      <c r="C179" s="44"/>
      <c r="D179" s="45"/>
      <c r="E179" s="46"/>
    </row>
    <row r="180" spans="3:5">
      <c r="C180" s="26" t="s">
        <v>63</v>
      </c>
      <c r="D180" s="14"/>
      <c r="E180" s="2"/>
    </row>
    <row r="181" spans="3:5">
      <c r="C181" s="26" t="s">
        <v>4</v>
      </c>
      <c r="D181" s="14"/>
      <c r="E181" s="2"/>
    </row>
    <row r="182" spans="3:5">
      <c r="C182" s="26" t="s">
        <v>4</v>
      </c>
      <c r="D182" s="14"/>
      <c r="E182" s="2"/>
    </row>
    <row r="183" spans="3:5">
      <c r="C183" s="26" t="s">
        <v>4</v>
      </c>
      <c r="D183" s="14"/>
      <c r="E183" s="2"/>
    </row>
    <row r="184" spans="3:5">
      <c r="C184" s="26" t="s">
        <v>4</v>
      </c>
      <c r="D184" s="14"/>
      <c r="E184" s="2"/>
    </row>
    <row r="185" spans="3:5">
      <c r="C185" s="26" t="s">
        <v>4</v>
      </c>
      <c r="D185" s="14"/>
      <c r="E185" s="2"/>
    </row>
    <row r="186" spans="3:5">
      <c r="C186" s="26" t="s">
        <v>4</v>
      </c>
      <c r="D186" s="14"/>
      <c r="E186" s="2"/>
    </row>
    <row r="187" spans="3:5">
      <c r="C187" s="26" t="s">
        <v>4</v>
      </c>
      <c r="D187" s="14"/>
      <c r="E187" s="2"/>
    </row>
    <row r="188" spans="3:5">
      <c r="C188" s="26" t="s">
        <v>4</v>
      </c>
      <c r="D188" s="14"/>
      <c r="E188" s="2"/>
    </row>
    <row r="189" spans="3:5">
      <c r="C189" s="26" t="s">
        <v>4</v>
      </c>
      <c r="D189" s="14"/>
      <c r="E189" s="2"/>
    </row>
    <row r="190" spans="3:5">
      <c r="C190" s="26" t="s">
        <v>4</v>
      </c>
      <c r="D190" s="14"/>
      <c r="E190" s="2"/>
    </row>
    <row r="191" spans="3:5">
      <c r="C191" s="26" t="s">
        <v>4</v>
      </c>
      <c r="D191" s="14"/>
      <c r="E191" s="2"/>
    </row>
    <row r="192" spans="3:5">
      <c r="C192" s="26" t="s">
        <v>4</v>
      </c>
      <c r="D192" s="14"/>
      <c r="E192" s="2"/>
    </row>
    <row r="193" spans="3:5">
      <c r="C193" s="26" t="s">
        <v>4</v>
      </c>
      <c r="D193" s="14"/>
      <c r="E193" s="2"/>
    </row>
    <row r="194" spans="3:5">
      <c r="C194" s="26" t="s">
        <v>4</v>
      </c>
      <c r="D194" s="14"/>
      <c r="E194" s="2"/>
    </row>
    <row r="195" spans="3:5">
      <c r="C195" s="26" t="s">
        <v>4</v>
      </c>
      <c r="D195" s="14"/>
      <c r="E195" s="2"/>
    </row>
    <row r="196" spans="3:5">
      <c r="C196" s="26" t="s">
        <v>4</v>
      </c>
      <c r="D196" s="14"/>
      <c r="E196" s="2"/>
    </row>
    <row r="197" spans="3:5">
      <c r="C197" s="26" t="s">
        <v>4</v>
      </c>
      <c r="D197" s="14"/>
      <c r="E197" s="2"/>
    </row>
    <row r="198" spans="3:5">
      <c r="C198" s="26" t="s">
        <v>4</v>
      </c>
      <c r="D198" s="14"/>
      <c r="E198" s="2"/>
    </row>
    <row r="199" spans="3:5">
      <c r="C199" s="26" t="s">
        <v>4</v>
      </c>
      <c r="D199" s="14"/>
      <c r="E199" s="2"/>
    </row>
    <row r="200" spans="3:5">
      <c r="C200" s="26" t="s">
        <v>4</v>
      </c>
      <c r="D200" s="14"/>
      <c r="E200" s="2"/>
    </row>
    <row r="201" spans="3:5">
      <c r="C201" s="26" t="s">
        <v>4</v>
      </c>
      <c r="D201" s="14"/>
      <c r="E201" s="2"/>
    </row>
    <row r="202" spans="3:5">
      <c r="C202" s="26" t="s">
        <v>4</v>
      </c>
      <c r="D202" s="14"/>
      <c r="E202" s="2"/>
    </row>
    <row r="203" spans="3:5" ht="25.2" thickBot="1">
      <c r="C203" s="27" t="s">
        <v>6</v>
      </c>
      <c r="D203" s="15"/>
      <c r="E203" s="3"/>
    </row>
    <row r="204" spans="3:5" ht="41.4">
      <c r="C204" s="39" t="s">
        <v>64</v>
      </c>
      <c r="D204" s="14"/>
      <c r="E204" s="2"/>
    </row>
  </sheetData>
  <mergeCells count="4">
    <mergeCell ref="B4:B5"/>
    <mergeCell ref="B7:B8"/>
    <mergeCell ref="B107:B108"/>
    <mergeCell ref="B110:B111"/>
  </mergeCells>
  <pageMargins left="0.39370078740157483" right="0.27559055118110237" top="0.51181102362204722" bottom="0.39370078740157483" header="0.31496062992125984" footer="0.31496062992125984"/>
  <pageSetup paperSize="9" scale="3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6BE2-1D36-4C55-B36B-23FA7401B882}">
  <sheetPr>
    <pageSetUpPr fitToPage="1"/>
  </sheetPr>
  <dimension ref="B2:G37"/>
  <sheetViews>
    <sheetView workbookViewId="0">
      <selection activeCell="F11" sqref="F11"/>
    </sheetView>
  </sheetViews>
  <sheetFormatPr defaultColWidth="8.69921875" defaultRowHeight="15.6"/>
  <cols>
    <col min="1" max="1" width="6.19921875" style="56" customWidth="1"/>
    <col min="2" max="2" width="6.69921875" style="75" customWidth="1"/>
    <col min="3" max="3" width="52.5" style="57" customWidth="1"/>
    <col min="4" max="4" width="24.59765625" style="58" customWidth="1"/>
    <col min="5" max="5" width="24.59765625" style="56" customWidth="1"/>
    <col min="6" max="7" width="26.09765625" style="56" customWidth="1"/>
    <col min="8" max="16384" width="8.69921875" style="56"/>
  </cols>
  <sheetData>
    <row r="2" spans="2:7" ht="15" customHeight="1">
      <c r="B2" s="316" t="s">
        <v>89</v>
      </c>
      <c r="C2" s="316"/>
      <c r="D2" s="56"/>
    </row>
    <row r="3" spans="2:7">
      <c r="C3" s="54"/>
      <c r="D3" s="55"/>
    </row>
    <row r="4" spans="2:7" ht="15" customHeight="1">
      <c r="B4" s="316" t="s">
        <v>90</v>
      </c>
      <c r="C4" s="316"/>
      <c r="D4" s="55" t="s">
        <v>85</v>
      </c>
    </row>
    <row r="5" spans="2:7">
      <c r="C5" s="54"/>
      <c r="D5" s="55"/>
    </row>
    <row r="6" spans="2:7">
      <c r="C6" s="54"/>
      <c r="D6" s="55"/>
    </row>
    <row r="7" spans="2:7" ht="16.2" thickBot="1"/>
    <row r="8" spans="2:7" ht="40.200000000000003" customHeight="1" thickBot="1">
      <c r="B8" s="76" t="s">
        <v>68</v>
      </c>
      <c r="C8" s="59" t="s">
        <v>78</v>
      </c>
      <c r="D8" s="80"/>
    </row>
    <row r="9" spans="2:7" s="62" customFormat="1" ht="40.200000000000003" customHeight="1" thickBot="1">
      <c r="B9" s="77"/>
      <c r="C9" s="60"/>
      <c r="D9" s="61"/>
    </row>
    <row r="10" spans="2:7" ht="40.200000000000003" customHeight="1" thickBot="1">
      <c r="B10" s="76" t="s">
        <v>69</v>
      </c>
      <c r="C10" s="59" t="s">
        <v>72</v>
      </c>
      <c r="D10" s="80"/>
    </row>
    <row r="11" spans="2:7" ht="40.200000000000003" customHeight="1" thickBot="1">
      <c r="C11" s="63"/>
      <c r="D11" s="64"/>
    </row>
    <row r="12" spans="2:7" ht="40.200000000000003" customHeight="1" thickBot="1">
      <c r="B12" s="76" t="s">
        <v>70</v>
      </c>
      <c r="C12" s="59" t="s">
        <v>73</v>
      </c>
      <c r="D12" s="80"/>
    </row>
    <row r="13" spans="2:7" ht="40.200000000000003" customHeight="1" thickBot="1">
      <c r="C13" s="63"/>
      <c r="D13" s="64"/>
    </row>
    <row r="14" spans="2:7" ht="40.200000000000003" customHeight="1">
      <c r="B14" s="76" t="s">
        <v>71</v>
      </c>
      <c r="C14" s="65" t="s">
        <v>86</v>
      </c>
      <c r="D14" s="66" t="s">
        <v>81</v>
      </c>
      <c r="E14" s="67" t="s">
        <v>82</v>
      </c>
      <c r="F14" s="67" t="s">
        <v>83</v>
      </c>
      <c r="G14" s="67" t="s">
        <v>84</v>
      </c>
    </row>
    <row r="15" spans="2:7" ht="62.7" customHeight="1">
      <c r="B15" s="74" t="s">
        <v>74</v>
      </c>
      <c r="C15" s="73" t="s">
        <v>87</v>
      </c>
      <c r="D15" s="68"/>
      <c r="E15" s="52"/>
      <c r="F15" s="52"/>
      <c r="G15" s="81"/>
    </row>
    <row r="16" spans="2:7" ht="25.2" customHeight="1">
      <c r="B16" s="74" t="s">
        <v>75</v>
      </c>
      <c r="C16" s="69" t="s">
        <v>80</v>
      </c>
      <c r="D16" s="70">
        <v>500</v>
      </c>
      <c r="E16" s="50"/>
      <c r="F16" s="50"/>
      <c r="G16" s="50"/>
    </row>
    <row r="17" spans="2:7" ht="25.2" customHeight="1">
      <c r="B17" s="74" t="s">
        <v>76</v>
      </c>
      <c r="C17" s="69" t="s">
        <v>79</v>
      </c>
      <c r="D17" s="70">
        <v>1000</v>
      </c>
      <c r="E17" s="50"/>
      <c r="F17" s="50"/>
      <c r="G17" s="50"/>
    </row>
    <row r="18" spans="2:7" ht="25.2" customHeight="1">
      <c r="B18" s="74" t="s">
        <v>77</v>
      </c>
      <c r="C18" s="69" t="s">
        <v>79</v>
      </c>
      <c r="D18" s="70">
        <v>1500</v>
      </c>
      <c r="E18" s="50"/>
      <c r="F18" s="50"/>
      <c r="G18" s="50"/>
    </row>
    <row r="19" spans="2:7" ht="25.2" customHeight="1">
      <c r="B19" s="74"/>
      <c r="C19" s="69" t="s">
        <v>79</v>
      </c>
      <c r="D19" s="70">
        <v>2000</v>
      </c>
      <c r="E19" s="50"/>
      <c r="F19" s="50"/>
      <c r="G19" s="50"/>
    </row>
    <row r="20" spans="2:7" ht="25.2" customHeight="1">
      <c r="B20" s="74"/>
      <c r="C20" s="69" t="s">
        <v>79</v>
      </c>
      <c r="D20" s="70">
        <v>2500</v>
      </c>
      <c r="E20" s="50"/>
      <c r="F20" s="50"/>
      <c r="G20" s="50"/>
    </row>
    <row r="21" spans="2:7" ht="25.2" customHeight="1">
      <c r="B21" s="74"/>
      <c r="C21" s="69" t="s">
        <v>79</v>
      </c>
      <c r="D21" s="70">
        <v>3000</v>
      </c>
      <c r="E21" s="50"/>
      <c r="F21" s="50"/>
      <c r="G21" s="50"/>
    </row>
    <row r="22" spans="2:7" ht="25.2" customHeight="1">
      <c r="B22" s="74"/>
      <c r="C22" s="69" t="s">
        <v>79</v>
      </c>
      <c r="D22" s="70">
        <v>3500</v>
      </c>
      <c r="E22" s="50"/>
      <c r="F22" s="50"/>
      <c r="G22" s="50"/>
    </row>
    <row r="23" spans="2:7" ht="25.2" customHeight="1">
      <c r="B23" s="74"/>
      <c r="C23" s="69" t="s">
        <v>79</v>
      </c>
      <c r="D23" s="70">
        <v>4000</v>
      </c>
      <c r="E23" s="50"/>
      <c r="F23" s="50"/>
      <c r="G23" s="50"/>
    </row>
    <row r="24" spans="2:7" ht="25.2" customHeight="1">
      <c r="B24" s="74"/>
      <c r="C24" s="69" t="s">
        <v>79</v>
      </c>
      <c r="D24" s="70">
        <v>4500</v>
      </c>
      <c r="E24" s="50"/>
      <c r="F24" s="50"/>
      <c r="G24" s="50"/>
    </row>
    <row r="25" spans="2:7" ht="25.2" customHeight="1">
      <c r="B25" s="74"/>
      <c r="C25" s="69" t="s">
        <v>79</v>
      </c>
      <c r="D25" s="70">
        <v>5000</v>
      </c>
      <c r="E25" s="50"/>
      <c r="F25" s="50"/>
      <c r="G25" s="50"/>
    </row>
    <row r="26" spans="2:7" ht="25.2" customHeight="1">
      <c r="B26" s="74"/>
      <c r="C26" s="69" t="s">
        <v>79</v>
      </c>
      <c r="D26" s="70">
        <v>5500</v>
      </c>
      <c r="E26" s="50"/>
      <c r="F26" s="50"/>
      <c r="G26" s="50"/>
    </row>
    <row r="27" spans="2:7" ht="25.2" customHeight="1">
      <c r="B27" s="74"/>
      <c r="C27" s="69" t="s">
        <v>79</v>
      </c>
      <c r="D27" s="70">
        <v>6000</v>
      </c>
      <c r="E27" s="50"/>
      <c r="F27" s="50"/>
      <c r="G27" s="50"/>
    </row>
    <row r="28" spans="2:7" ht="25.2" customHeight="1">
      <c r="B28" s="74"/>
      <c r="C28" s="69" t="s">
        <v>79</v>
      </c>
      <c r="D28" s="70">
        <v>6500</v>
      </c>
      <c r="E28" s="50"/>
      <c r="F28" s="50"/>
      <c r="G28" s="50"/>
    </row>
    <row r="29" spans="2:7" ht="25.2" customHeight="1">
      <c r="B29" s="74"/>
      <c r="C29" s="69" t="s">
        <v>79</v>
      </c>
      <c r="D29" s="70">
        <v>7000</v>
      </c>
      <c r="E29" s="50"/>
      <c r="F29" s="50"/>
      <c r="G29" s="50"/>
    </row>
    <row r="30" spans="2:7" ht="25.2" customHeight="1">
      <c r="B30" s="74"/>
      <c r="C30" s="69" t="s">
        <v>79</v>
      </c>
      <c r="D30" s="70">
        <v>7500</v>
      </c>
      <c r="E30" s="50"/>
      <c r="F30" s="50"/>
      <c r="G30" s="50"/>
    </row>
    <row r="31" spans="2:7" ht="25.2" customHeight="1">
      <c r="B31" s="76"/>
      <c r="C31" s="69" t="s">
        <v>79</v>
      </c>
      <c r="D31" s="70">
        <v>8000</v>
      </c>
      <c r="E31" s="50"/>
      <c r="F31" s="50"/>
      <c r="G31" s="50"/>
    </row>
    <row r="32" spans="2:7" ht="25.2" customHeight="1">
      <c r="B32" s="76"/>
      <c r="C32" s="69" t="s">
        <v>79</v>
      </c>
      <c r="D32" s="70">
        <v>8500</v>
      </c>
      <c r="E32" s="50"/>
      <c r="F32" s="50"/>
      <c r="G32" s="50"/>
    </row>
    <row r="33" spans="2:7" ht="25.2" customHeight="1">
      <c r="B33" s="76"/>
      <c r="C33" s="69" t="s">
        <v>79</v>
      </c>
      <c r="D33" s="70">
        <v>9000</v>
      </c>
      <c r="E33" s="50"/>
      <c r="F33" s="50"/>
      <c r="G33" s="50"/>
    </row>
    <row r="34" spans="2:7" ht="25.2" customHeight="1">
      <c r="B34" s="76"/>
      <c r="C34" s="69" t="s">
        <v>79</v>
      </c>
      <c r="D34" s="70">
        <v>9500</v>
      </c>
      <c r="E34" s="50"/>
      <c r="F34" s="50"/>
      <c r="G34" s="50"/>
    </row>
    <row r="35" spans="2:7" ht="25.2" customHeight="1">
      <c r="B35" s="76"/>
      <c r="C35" s="69" t="s">
        <v>79</v>
      </c>
      <c r="D35" s="70">
        <v>10000</v>
      </c>
      <c r="E35" s="50"/>
      <c r="F35" s="50"/>
      <c r="G35" s="50"/>
    </row>
    <row r="36" spans="2:7" ht="25.2" customHeight="1" thickBot="1">
      <c r="B36" s="76"/>
      <c r="C36" s="71" t="s">
        <v>88</v>
      </c>
      <c r="D36" s="72"/>
      <c r="E36" s="51"/>
      <c r="F36" s="51"/>
      <c r="G36" s="51"/>
    </row>
    <row r="37" spans="2:7" ht="16.2" thickTop="1"/>
  </sheetData>
  <mergeCells count="2">
    <mergeCell ref="B2:C2"/>
    <mergeCell ref="B4:C4"/>
  </mergeCells>
  <pageMargins left="0.39370078740157483" right="0.27559055118110237" top="0.51181102362204722" bottom="0.39370078740157483" header="0.31496062992125984" footer="0.31496062992125984"/>
  <pageSetup paperSize="9" scale="53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3EFAD-B8F9-4CFE-BBD2-C3664272550C}">
  <sheetPr>
    <tabColor rgb="FFFF0000"/>
    <pageSetUpPr fitToPage="1"/>
  </sheetPr>
  <dimension ref="A1:U35"/>
  <sheetViews>
    <sheetView tabSelected="1" view="pageBreakPreview" zoomScale="70" zoomScaleNormal="55" zoomScaleSheetLayoutView="70" zoomScalePageLayoutView="10" workbookViewId="0">
      <selection activeCell="E10" sqref="E10"/>
    </sheetView>
  </sheetViews>
  <sheetFormatPr defaultColWidth="8.69921875" defaultRowHeight="15.6"/>
  <cols>
    <col min="1" max="2" width="6.69921875" style="169" customWidth="1"/>
    <col min="3" max="3" width="22" style="171" customWidth="1"/>
    <col min="4" max="4" width="107.5" style="176" customWidth="1"/>
    <col min="5" max="5" width="55" style="170" customWidth="1"/>
    <col min="6" max="6" width="20.69921875" style="172" customWidth="1"/>
    <col min="7" max="7" width="16.09765625" style="79" customWidth="1"/>
    <col min="8" max="8" width="11" style="79" customWidth="1"/>
    <col min="9" max="9" width="12" style="169" customWidth="1"/>
    <col min="10" max="10" width="11.09765625" style="169" customWidth="1"/>
    <col min="11" max="16384" width="8.69921875" style="169"/>
  </cols>
  <sheetData>
    <row r="1" spans="3:10" ht="17.399999999999999">
      <c r="C1" s="207"/>
      <c r="D1" s="208"/>
      <c r="F1" s="209"/>
    </row>
    <row r="2" spans="3:10" ht="24.6" customHeight="1">
      <c r="C2" s="311" t="s">
        <v>240</v>
      </c>
      <c r="D2" s="311"/>
      <c r="E2" s="100"/>
      <c r="F2" s="211"/>
    </row>
    <row r="3" spans="3:10" ht="28.2" customHeight="1">
      <c r="C3" s="210" t="s">
        <v>189</v>
      </c>
      <c r="D3" s="210"/>
      <c r="F3" s="212"/>
    </row>
    <row r="4" spans="3:10" ht="27.75" customHeight="1">
      <c r="C4" s="213"/>
      <c r="D4" s="211"/>
      <c r="E4" s="212"/>
      <c r="F4" s="212"/>
    </row>
    <row r="5" spans="3:10" ht="69" customHeight="1">
      <c r="C5" s="313" t="s">
        <v>236</v>
      </c>
      <c r="D5" s="313"/>
      <c r="E5" s="313"/>
      <c r="F5" s="212"/>
    </row>
    <row r="6" spans="3:10" ht="27.75" customHeight="1">
      <c r="C6" s="214"/>
      <c r="D6" s="215"/>
      <c r="E6" s="212"/>
      <c r="F6" s="216"/>
    </row>
    <row r="7" spans="3:10" ht="54" customHeight="1">
      <c r="C7" s="214"/>
      <c r="D7" s="217" t="s">
        <v>238</v>
      </c>
      <c r="E7" s="212"/>
      <c r="F7" s="216"/>
    </row>
    <row r="8" spans="3:10" ht="27.75" customHeight="1">
      <c r="C8" s="214"/>
      <c r="D8" s="215"/>
      <c r="E8" s="212"/>
      <c r="F8" s="216"/>
    </row>
    <row r="9" spans="3:10" ht="27" customHeight="1">
      <c r="C9" s="214"/>
      <c r="D9" s="215" t="s">
        <v>213</v>
      </c>
      <c r="E9" s="212"/>
      <c r="F9" s="216"/>
    </row>
    <row r="10" spans="3:10" ht="45.75" customHeight="1">
      <c r="C10" s="214"/>
      <c r="D10" s="218" t="s">
        <v>245</v>
      </c>
      <c r="E10" s="212"/>
      <c r="F10" s="216"/>
    </row>
    <row r="11" spans="3:10" ht="27.75" customHeight="1">
      <c r="C11" s="214"/>
      <c r="D11" s="215"/>
      <c r="E11" s="212"/>
      <c r="F11" s="216"/>
    </row>
    <row r="12" spans="3:10" ht="27.75" customHeight="1">
      <c r="C12" s="214"/>
      <c r="D12" s="219" t="s">
        <v>244</v>
      </c>
      <c r="E12" s="63"/>
    </row>
    <row r="13" spans="3:10" ht="27.75" customHeight="1" thickBot="1">
      <c r="D13" s="217"/>
      <c r="E13" s="169"/>
      <c r="F13" s="63"/>
    </row>
    <row r="14" spans="3:10" ht="40.200000000000003" customHeight="1" thickBot="1">
      <c r="C14" s="312" t="s">
        <v>100</v>
      </c>
      <c r="D14" s="312"/>
      <c r="E14" s="198">
        <f>E18+E22</f>
        <v>0</v>
      </c>
      <c r="F14" s="179"/>
    </row>
    <row r="15" spans="3:10" ht="40.200000000000003" customHeight="1" thickBot="1">
      <c r="D15" s="220"/>
      <c r="E15" s="220"/>
      <c r="F15" s="91"/>
      <c r="J15" s="79"/>
    </row>
    <row r="16" spans="3:10" ht="56.25" customHeight="1" thickBot="1">
      <c r="C16" s="221" t="s">
        <v>254</v>
      </c>
      <c r="D16" s="221" t="s">
        <v>253</v>
      </c>
      <c r="E16" s="199" t="s">
        <v>250</v>
      </c>
      <c r="F16" s="144" t="s">
        <v>218</v>
      </c>
      <c r="G16" s="84"/>
      <c r="H16" s="84"/>
      <c r="J16" s="79"/>
    </row>
    <row r="17" spans="1:21" ht="40.200000000000003" customHeight="1" thickBot="1">
      <c r="A17" s="82"/>
      <c r="B17" s="82"/>
      <c r="C17" s="110" t="s">
        <v>214</v>
      </c>
      <c r="D17" s="110" t="s">
        <v>251</v>
      </c>
      <c r="E17" s="201"/>
      <c r="F17" s="180"/>
      <c r="G17" s="82"/>
      <c r="H17" s="82"/>
      <c r="J17" s="82"/>
    </row>
    <row r="18" spans="1:21" ht="40.200000000000003" customHeight="1" thickBot="1">
      <c r="A18" s="82"/>
      <c r="B18" s="82"/>
      <c r="C18" s="222" t="s">
        <v>242</v>
      </c>
      <c r="D18" s="222" t="s">
        <v>252</v>
      </c>
      <c r="E18" s="223">
        <f>E17*2</f>
        <v>0</v>
      </c>
      <c r="F18" s="180">
        <f>IFERROR(E18/$E$14,)</f>
        <v>0</v>
      </c>
      <c r="G18" s="82"/>
      <c r="H18" s="82"/>
      <c r="J18" s="82"/>
    </row>
    <row r="19" spans="1:21" ht="40.200000000000003" customHeight="1" thickBot="1">
      <c r="C19" s="224"/>
      <c r="D19" s="220"/>
      <c r="E19" s="220"/>
      <c r="F19" s="91"/>
      <c r="J19" s="79"/>
    </row>
    <row r="20" spans="1:21" s="174" customFormat="1" ht="19.95" customHeight="1" thickBot="1">
      <c r="A20" s="167"/>
      <c r="B20" s="167"/>
      <c r="C20" s="225"/>
      <c r="D20" s="226" t="s">
        <v>212</v>
      </c>
      <c r="E20" s="227">
        <v>1200000</v>
      </c>
      <c r="F20" s="228"/>
      <c r="G20" s="167"/>
      <c r="H20" s="167"/>
      <c r="I20" s="173"/>
      <c r="J20" s="167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</row>
    <row r="21" spans="1:21" s="175" customFormat="1" ht="40.200000000000003" customHeight="1" thickBot="1">
      <c r="A21" s="82"/>
      <c r="B21" s="82"/>
      <c r="C21" s="110" t="s">
        <v>71</v>
      </c>
      <c r="D21" s="110" t="s">
        <v>190</v>
      </c>
      <c r="E21" s="197"/>
      <c r="F21" s="229"/>
      <c r="G21" s="82"/>
      <c r="H21" s="82"/>
      <c r="I21" s="169"/>
      <c r="J21" s="82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</row>
    <row r="22" spans="1:21" s="175" customFormat="1" ht="50.25" customHeight="1" thickBot="1">
      <c r="A22" s="82"/>
      <c r="B22" s="82"/>
      <c r="C22" s="230" t="s">
        <v>215</v>
      </c>
      <c r="D22" s="230" t="s">
        <v>228</v>
      </c>
      <c r="E22" s="223">
        <f>E21*E20*2</f>
        <v>0</v>
      </c>
      <c r="F22" s="180">
        <f>IFERROR(E22/$E$14,)</f>
        <v>0</v>
      </c>
      <c r="G22" s="82"/>
      <c r="H22" s="82"/>
      <c r="I22" s="169"/>
      <c r="J22" s="82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</row>
    <row r="23" spans="1:21" ht="40.200000000000003" customHeight="1" thickBot="1">
      <c r="C23" s="224"/>
      <c r="D23" s="220"/>
      <c r="E23" s="220"/>
      <c r="F23" s="91"/>
      <c r="J23" s="79"/>
    </row>
    <row r="24" spans="1:21" ht="40.200000000000003" customHeight="1" thickBot="1">
      <c r="A24" s="82"/>
      <c r="B24" s="82"/>
      <c r="C24" s="343" t="s">
        <v>219</v>
      </c>
      <c r="D24" s="342" t="s">
        <v>233</v>
      </c>
      <c r="E24" s="344" t="s">
        <v>262</v>
      </c>
      <c r="F24" s="231"/>
      <c r="G24" s="82"/>
      <c r="H24" s="82"/>
      <c r="J24" s="82"/>
    </row>
    <row r="25" spans="1:21" ht="40.200000000000003" customHeight="1">
      <c r="C25" s="82"/>
      <c r="D25" s="232"/>
      <c r="E25" s="233"/>
      <c r="F25" s="231"/>
      <c r="G25" s="82"/>
      <c r="H25" s="82"/>
      <c r="J25" s="82"/>
    </row>
    <row r="26" spans="1:21" ht="40.200000000000003" customHeight="1">
      <c r="C26" s="234" t="s">
        <v>246</v>
      </c>
      <c r="E26" s="235"/>
      <c r="F26" s="91"/>
      <c r="G26" s="91"/>
      <c r="H26" s="91"/>
    </row>
    <row r="27" spans="1:21" ht="40.200000000000003" customHeight="1" thickBot="1">
      <c r="D27" s="236"/>
      <c r="E27" s="237" t="s">
        <v>220</v>
      </c>
      <c r="F27" s="91"/>
      <c r="G27" s="91"/>
      <c r="H27" s="91"/>
    </row>
    <row r="28" spans="1:21" s="171" customFormat="1" ht="40.200000000000003" customHeight="1" thickBot="1">
      <c r="C28" s="310" t="s">
        <v>154</v>
      </c>
      <c r="D28" s="310"/>
      <c r="E28" s="200"/>
      <c r="F28" s="172"/>
      <c r="G28" s="79"/>
      <c r="H28" s="79"/>
    </row>
    <row r="29" spans="1:21" ht="40.200000000000003" customHeight="1" thickBot="1">
      <c r="D29" s="236"/>
      <c r="E29" s="238" t="s">
        <v>243</v>
      </c>
      <c r="F29" s="91"/>
      <c r="G29" s="91"/>
      <c r="H29" s="91"/>
    </row>
    <row r="30" spans="1:21" ht="40.200000000000003" customHeight="1" thickBot="1">
      <c r="C30" s="310" t="s">
        <v>247</v>
      </c>
      <c r="D30" s="310"/>
      <c r="E30" s="166"/>
      <c r="F30" s="91"/>
      <c r="G30" s="91"/>
      <c r="H30" s="91"/>
    </row>
    <row r="31" spans="1:21" ht="39.9" customHeight="1" thickBot="1">
      <c r="C31" s="310" t="s">
        <v>248</v>
      </c>
      <c r="D31" s="310"/>
      <c r="E31" s="166"/>
    </row>
    <row r="32" spans="1:21" ht="44.25" customHeight="1">
      <c r="D32" s="239"/>
    </row>
    <row r="33" spans="5:5" ht="63" customHeight="1">
      <c r="E33" s="206" t="s">
        <v>249</v>
      </c>
    </row>
    <row r="34" spans="5:5" ht="20.399999999999999">
      <c r="E34" s="238" t="s">
        <v>113</v>
      </c>
    </row>
    <row r="35" spans="5:5" ht="44.25" customHeight="1">
      <c r="E35" s="169"/>
    </row>
  </sheetData>
  <sheetProtection algorithmName="SHA-512" hashValue="zAWJXT1899Xh7ZBkNK6bmP9A8Pn3xnc9A2PBuZFyyAdlwkDIOZ75x/wDPi59XrMOQCO51P0rCIRn20/EyeJ59w==" saltValue="PyqO7aAcYzdNGIgNNb0twA==" spinCount="100000" sheet="1" objects="1" scenarios="1"/>
  <mergeCells count="6">
    <mergeCell ref="C31:D31"/>
    <mergeCell ref="C2:D2"/>
    <mergeCell ref="C14:D14"/>
    <mergeCell ref="C30:D30"/>
    <mergeCell ref="C28:D28"/>
    <mergeCell ref="C5:E5"/>
  </mergeCells>
  <pageMargins left="0.23622047244094491" right="3.937007874015748E-2" top="0.74803149606299213" bottom="0.74803149606299213" header="0.31496062992125984" footer="0.31496062992125984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DFE9-C98B-436F-AA31-069FFBC17652}">
  <dimension ref="A2:G92"/>
  <sheetViews>
    <sheetView view="pageBreakPreview" topLeftCell="A37" zoomScale="80" zoomScaleNormal="85" zoomScaleSheetLayoutView="80" workbookViewId="0">
      <selection activeCell="A58" sqref="A58:G58"/>
    </sheetView>
  </sheetViews>
  <sheetFormatPr defaultColWidth="8.69921875" defaultRowHeight="13.8"/>
  <cols>
    <col min="1" max="1" width="8.5" style="18" customWidth="1"/>
    <col min="2" max="2" width="75.59765625" style="18" customWidth="1"/>
    <col min="3" max="3" width="32.59765625" style="18" customWidth="1"/>
    <col min="4" max="5" width="25.69921875" style="18" customWidth="1"/>
    <col min="6" max="6" width="23.09765625" style="18" customWidth="1"/>
    <col min="7" max="7" width="25.69921875" style="18" customWidth="1"/>
    <col min="8" max="16384" width="8.69921875" style="18"/>
  </cols>
  <sheetData>
    <row r="2" spans="1:7" s="177" customFormat="1" ht="21">
      <c r="B2" s="317" t="s">
        <v>256</v>
      </c>
      <c r="C2" s="317"/>
      <c r="F2" s="240"/>
      <c r="G2" s="241" t="s">
        <v>259</v>
      </c>
    </row>
    <row r="3" spans="1:7" s="177" customFormat="1" ht="21">
      <c r="B3" s="242" t="s">
        <v>199</v>
      </c>
      <c r="C3" s="243"/>
      <c r="F3" s="240"/>
      <c r="G3" s="241"/>
    </row>
    <row r="4" spans="1:7" s="177" customFormat="1" ht="21" thickBot="1">
      <c r="B4" s="177" t="s">
        <v>257</v>
      </c>
      <c r="F4" s="240"/>
    </row>
    <row r="5" spans="1:7" s="165" customFormat="1" ht="58.2" thickBot="1">
      <c r="A5" s="244" t="s">
        <v>74</v>
      </c>
      <c r="B5" s="245" t="s">
        <v>148</v>
      </c>
      <c r="C5" s="246" t="s">
        <v>187</v>
      </c>
      <c r="D5" s="247" t="s">
        <v>225</v>
      </c>
      <c r="E5" s="248" t="s">
        <v>226</v>
      </c>
      <c r="F5" s="246" t="s">
        <v>180</v>
      </c>
      <c r="G5" s="249" t="s">
        <v>183</v>
      </c>
    </row>
    <row r="6" spans="1:7" s="165" customFormat="1" ht="19.8" thickBot="1">
      <c r="A6" s="244" t="s">
        <v>168</v>
      </c>
      <c r="B6" s="250" t="s">
        <v>169</v>
      </c>
      <c r="C6" s="251" t="s">
        <v>170</v>
      </c>
      <c r="D6" s="247" t="s">
        <v>171</v>
      </c>
      <c r="E6" s="246" t="s">
        <v>172</v>
      </c>
      <c r="F6" s="246" t="s">
        <v>173</v>
      </c>
      <c r="G6" s="249" t="s">
        <v>182</v>
      </c>
    </row>
    <row r="7" spans="1:7" s="165" customFormat="1" ht="18.600000000000001">
      <c r="A7" s="252">
        <v>1</v>
      </c>
      <c r="B7" s="253" t="s">
        <v>155</v>
      </c>
      <c r="C7" s="254">
        <v>4</v>
      </c>
      <c r="D7" s="181"/>
      <c r="E7" s="255">
        <f>+C7*D7</f>
        <v>0</v>
      </c>
      <c r="F7" s="187"/>
      <c r="G7" s="188"/>
    </row>
    <row r="8" spans="1:7" s="165" customFormat="1" ht="18.600000000000001">
      <c r="A8" s="252">
        <v>2</v>
      </c>
      <c r="B8" s="256" t="s">
        <v>191</v>
      </c>
      <c r="C8" s="257">
        <v>8</v>
      </c>
      <c r="D8" s="182"/>
      <c r="E8" s="258">
        <f>+C8*D8</f>
        <v>0</v>
      </c>
      <c r="F8" s="189"/>
      <c r="G8" s="190"/>
    </row>
    <row r="9" spans="1:7" s="165" customFormat="1" ht="55.8">
      <c r="A9" s="252">
        <v>3</v>
      </c>
      <c r="B9" s="256" t="s">
        <v>156</v>
      </c>
      <c r="C9" s="259" t="s">
        <v>174</v>
      </c>
      <c r="D9" s="182"/>
      <c r="E9" s="258">
        <f>2*D9</f>
        <v>0</v>
      </c>
      <c r="F9" s="189"/>
      <c r="G9" s="190"/>
    </row>
    <row r="10" spans="1:7" s="165" customFormat="1" ht="18.600000000000001">
      <c r="A10" s="252">
        <v>4</v>
      </c>
      <c r="B10" s="260" t="s">
        <v>157</v>
      </c>
      <c r="C10" s="257">
        <v>2</v>
      </c>
      <c r="D10" s="182"/>
      <c r="E10" s="258">
        <f>+C10*D10</f>
        <v>0</v>
      </c>
      <c r="F10" s="189"/>
      <c r="G10" s="190"/>
    </row>
    <row r="11" spans="1:7" s="165" customFormat="1" ht="37.200000000000003">
      <c r="A11" s="252">
        <v>5</v>
      </c>
      <c r="B11" s="260" t="s">
        <v>158</v>
      </c>
      <c r="C11" s="257">
        <v>2</v>
      </c>
      <c r="D11" s="182"/>
      <c r="E11" s="258">
        <f t="shared" ref="E11:E13" si="0">+C11*D11</f>
        <v>0</v>
      </c>
      <c r="F11" s="189"/>
      <c r="G11" s="190"/>
    </row>
    <row r="12" spans="1:7" s="165" customFormat="1" ht="18.600000000000001">
      <c r="A12" s="252">
        <v>6</v>
      </c>
      <c r="B12" s="260" t="s">
        <v>159</v>
      </c>
      <c r="C12" s="257">
        <v>2</v>
      </c>
      <c r="D12" s="182"/>
      <c r="E12" s="258">
        <f t="shared" si="0"/>
        <v>0</v>
      </c>
      <c r="F12" s="189"/>
      <c r="G12" s="190"/>
    </row>
    <row r="13" spans="1:7" s="165" customFormat="1" ht="18.600000000000001">
      <c r="A13" s="252">
        <v>7</v>
      </c>
      <c r="B13" s="253" t="s">
        <v>160</v>
      </c>
      <c r="C13" s="261">
        <v>2</v>
      </c>
      <c r="D13" s="183"/>
      <c r="E13" s="258">
        <f t="shared" si="0"/>
        <v>0</v>
      </c>
      <c r="F13" s="191"/>
      <c r="G13" s="192"/>
    </row>
    <row r="14" spans="1:7" s="165" customFormat="1" ht="37.200000000000003">
      <c r="A14" s="252">
        <v>8</v>
      </c>
      <c r="B14" s="256" t="s">
        <v>188</v>
      </c>
      <c r="C14" s="259" t="s">
        <v>175</v>
      </c>
      <c r="D14" s="184"/>
      <c r="E14" s="258">
        <f>2*D14</f>
        <v>0</v>
      </c>
      <c r="F14" s="189"/>
      <c r="G14" s="190"/>
    </row>
    <row r="15" spans="1:7" s="165" customFormat="1" ht="18.600000000000001">
      <c r="A15" s="252">
        <v>9</v>
      </c>
      <c r="B15" s="256" t="s">
        <v>161</v>
      </c>
      <c r="C15" s="262" t="s">
        <v>176</v>
      </c>
      <c r="D15" s="184"/>
      <c r="E15" s="258">
        <f>+D15</f>
        <v>0</v>
      </c>
      <c r="F15" s="189"/>
      <c r="G15" s="190"/>
    </row>
    <row r="16" spans="1:7" s="165" customFormat="1" ht="37.200000000000003">
      <c r="A16" s="252">
        <v>10</v>
      </c>
      <c r="B16" s="253" t="s">
        <v>202</v>
      </c>
      <c r="C16" s="261">
        <v>2</v>
      </c>
      <c r="D16" s="183"/>
      <c r="E16" s="258">
        <f t="shared" ref="E16:E17" si="1">+C16*D16</f>
        <v>0</v>
      </c>
      <c r="F16" s="191"/>
      <c r="G16" s="192"/>
    </row>
    <row r="17" spans="1:7" s="165" customFormat="1" ht="18.600000000000001">
      <c r="A17" s="252">
        <v>11</v>
      </c>
      <c r="B17" s="256" t="s">
        <v>162</v>
      </c>
      <c r="C17" s="257">
        <v>1</v>
      </c>
      <c r="D17" s="184"/>
      <c r="E17" s="258">
        <f t="shared" si="1"/>
        <v>0</v>
      </c>
      <c r="F17" s="189"/>
      <c r="G17" s="190"/>
    </row>
    <row r="18" spans="1:7" s="165" customFormat="1" ht="18.600000000000001">
      <c r="A18" s="252">
        <v>12</v>
      </c>
      <c r="B18" s="256" t="s">
        <v>163</v>
      </c>
      <c r="C18" s="263" t="s">
        <v>177</v>
      </c>
      <c r="D18" s="184"/>
      <c r="E18" s="258">
        <f>2*D18</f>
        <v>0</v>
      </c>
      <c r="F18" s="189"/>
      <c r="G18" s="190"/>
    </row>
    <row r="19" spans="1:7" s="165" customFormat="1" ht="21" customHeight="1">
      <c r="A19" s="252">
        <v>13</v>
      </c>
      <c r="B19" s="256" t="s">
        <v>203</v>
      </c>
      <c r="C19" s="264">
        <v>2</v>
      </c>
      <c r="D19" s="184"/>
      <c r="E19" s="258">
        <f>+C19*D19</f>
        <v>0</v>
      </c>
      <c r="F19" s="189"/>
      <c r="G19" s="190"/>
    </row>
    <row r="20" spans="1:7" s="165" customFormat="1" ht="18.600000000000001">
      <c r="A20" s="252">
        <v>14</v>
      </c>
      <c r="B20" s="256" t="s">
        <v>184</v>
      </c>
      <c r="C20" s="263" t="s">
        <v>176</v>
      </c>
      <c r="D20" s="184"/>
      <c r="E20" s="258">
        <f>+D20</f>
        <v>0</v>
      </c>
      <c r="F20" s="189"/>
      <c r="G20" s="190"/>
    </row>
    <row r="21" spans="1:7" s="165" customFormat="1" ht="18.600000000000001">
      <c r="A21" s="252">
        <v>15</v>
      </c>
      <c r="B21" s="256" t="s">
        <v>185</v>
      </c>
      <c r="C21" s="263" t="s">
        <v>176</v>
      </c>
      <c r="D21" s="184"/>
      <c r="E21" s="258">
        <f>+D21</f>
        <v>0</v>
      </c>
      <c r="F21" s="189"/>
      <c r="G21" s="190"/>
    </row>
    <row r="22" spans="1:7" s="165" customFormat="1" ht="18.600000000000001">
      <c r="A22" s="252">
        <v>16</v>
      </c>
      <c r="B22" s="253" t="s">
        <v>195</v>
      </c>
      <c r="C22" s="265">
        <v>1</v>
      </c>
      <c r="D22" s="183"/>
      <c r="E22" s="258">
        <f t="shared" ref="E22" si="2">+C22*D22</f>
        <v>0</v>
      </c>
      <c r="F22" s="191"/>
      <c r="G22" s="192"/>
    </row>
    <row r="23" spans="1:7" s="165" customFormat="1" ht="37.200000000000003">
      <c r="A23" s="252">
        <v>17</v>
      </c>
      <c r="B23" s="256" t="s">
        <v>200</v>
      </c>
      <c r="C23" s="263" t="s">
        <v>204</v>
      </c>
      <c r="D23" s="184"/>
      <c r="E23" s="266">
        <f>2*D23</f>
        <v>0</v>
      </c>
      <c r="F23" s="189"/>
      <c r="G23" s="190"/>
    </row>
    <row r="24" spans="1:7" s="165" customFormat="1" ht="37.200000000000003">
      <c r="A24" s="252">
        <v>18</v>
      </c>
      <c r="B24" s="256" t="s">
        <v>186</v>
      </c>
      <c r="C24" s="263" t="s">
        <v>177</v>
      </c>
      <c r="D24" s="184"/>
      <c r="E24" s="258">
        <f>2*D24</f>
        <v>0</v>
      </c>
      <c r="F24" s="189"/>
      <c r="G24" s="190"/>
    </row>
    <row r="25" spans="1:7" s="165" customFormat="1" ht="18.600000000000001">
      <c r="A25" s="252">
        <v>19</v>
      </c>
      <c r="B25" s="256" t="s">
        <v>192</v>
      </c>
      <c r="C25" s="267">
        <v>2</v>
      </c>
      <c r="D25" s="184"/>
      <c r="E25" s="258">
        <f t="shared" ref="E25:E26" si="3">+C25*D25</f>
        <v>0</v>
      </c>
      <c r="F25" s="189"/>
      <c r="G25" s="190"/>
    </row>
    <row r="26" spans="1:7" s="165" customFormat="1" ht="18.600000000000001">
      <c r="A26" s="252">
        <v>20</v>
      </c>
      <c r="B26" s="256" t="s">
        <v>201</v>
      </c>
      <c r="C26" s="267">
        <v>4</v>
      </c>
      <c r="D26" s="184"/>
      <c r="E26" s="258">
        <f t="shared" si="3"/>
        <v>0</v>
      </c>
      <c r="F26" s="189"/>
      <c r="G26" s="190"/>
    </row>
    <row r="27" spans="1:7" s="165" customFormat="1" ht="18.600000000000001">
      <c r="A27" s="252">
        <v>21</v>
      </c>
      <c r="B27" s="256" t="s">
        <v>179</v>
      </c>
      <c r="C27" s="263" t="s">
        <v>177</v>
      </c>
      <c r="D27" s="184"/>
      <c r="E27" s="258">
        <f>2*D27</f>
        <v>0</v>
      </c>
      <c r="F27" s="189"/>
      <c r="G27" s="190"/>
    </row>
    <row r="28" spans="1:7" s="165" customFormat="1" ht="55.8">
      <c r="A28" s="252">
        <v>22</v>
      </c>
      <c r="B28" s="253" t="s">
        <v>164</v>
      </c>
      <c r="C28" s="268" t="s">
        <v>177</v>
      </c>
      <c r="D28" s="185"/>
      <c r="E28" s="266">
        <f>2*D28</f>
        <v>0</v>
      </c>
      <c r="F28" s="191"/>
      <c r="G28" s="192"/>
    </row>
    <row r="29" spans="1:7" s="165" customFormat="1" ht="37.799999999999997" thickBot="1">
      <c r="A29" s="269">
        <v>23</v>
      </c>
      <c r="B29" s="270" t="s">
        <v>205</v>
      </c>
      <c r="C29" s="271">
        <v>4</v>
      </c>
      <c r="D29" s="205"/>
      <c r="E29" s="272">
        <f t="shared" ref="E29" si="4">+C29*D29</f>
        <v>0</v>
      </c>
      <c r="F29" s="203"/>
      <c r="G29" s="204"/>
    </row>
    <row r="30" spans="1:7" s="165" customFormat="1" ht="18.600000000000001">
      <c r="A30" s="273"/>
      <c r="B30" s="274"/>
      <c r="C30" s="275"/>
      <c r="D30" s="276"/>
      <c r="E30" s="277"/>
      <c r="F30" s="278"/>
    </row>
    <row r="31" spans="1:7" s="165" customFormat="1" ht="35.25" customHeight="1">
      <c r="A31" s="273"/>
      <c r="B31" s="279"/>
      <c r="D31" s="195"/>
      <c r="E31" s="206" t="s">
        <v>112</v>
      </c>
      <c r="F31" s="196"/>
    </row>
    <row r="32" spans="1:7" s="165" customFormat="1" ht="20.399999999999999">
      <c r="A32" s="273"/>
      <c r="B32" s="279"/>
      <c r="D32" s="280"/>
      <c r="E32" s="281" t="s">
        <v>113</v>
      </c>
    </row>
    <row r="33" spans="1:7" s="177" customFormat="1" ht="21">
      <c r="A33" s="235"/>
      <c r="B33" s="317" t="s">
        <v>256</v>
      </c>
      <c r="C33" s="317"/>
      <c r="D33" s="282"/>
      <c r="F33" s="240"/>
      <c r="G33" s="241"/>
    </row>
    <row r="34" spans="1:7" s="177" customFormat="1" ht="20.399999999999999">
      <c r="A34" s="235"/>
      <c r="B34" s="242" t="s">
        <v>199</v>
      </c>
      <c r="C34" s="283"/>
      <c r="D34" s="282"/>
      <c r="F34" s="240"/>
      <c r="G34" s="241" t="s">
        <v>260</v>
      </c>
    </row>
    <row r="35" spans="1:7" s="177" customFormat="1" ht="21" thickBot="1">
      <c r="A35" s="235"/>
      <c r="B35" s="177" t="s">
        <v>257</v>
      </c>
      <c r="C35" s="283"/>
      <c r="D35" s="282"/>
      <c r="F35" s="240"/>
    </row>
    <row r="36" spans="1:7" ht="96.6" thickBot="1">
      <c r="A36" s="244" t="s">
        <v>74</v>
      </c>
      <c r="B36" s="245" t="s">
        <v>148</v>
      </c>
      <c r="C36" s="248" t="s">
        <v>178</v>
      </c>
      <c r="D36" s="247" t="s">
        <v>227</v>
      </c>
      <c r="E36" s="248" t="s">
        <v>226</v>
      </c>
      <c r="F36" s="246" t="s">
        <v>181</v>
      </c>
      <c r="G36" s="249" t="s">
        <v>183</v>
      </c>
    </row>
    <row r="37" spans="1:7" s="58" customFormat="1" ht="19.8" thickBot="1">
      <c r="A37" s="244" t="s">
        <v>168</v>
      </c>
      <c r="B37" s="250" t="s">
        <v>169</v>
      </c>
      <c r="C37" s="284" t="s">
        <v>170</v>
      </c>
      <c r="D37" s="285" t="s">
        <v>171</v>
      </c>
      <c r="E37" s="248" t="s">
        <v>172</v>
      </c>
      <c r="F37" s="248" t="s">
        <v>173</v>
      </c>
      <c r="G37" s="286" t="s">
        <v>182</v>
      </c>
    </row>
    <row r="38" spans="1:7" ht="18.600000000000001">
      <c r="A38" s="287">
        <v>24</v>
      </c>
      <c r="B38" s="256" t="s">
        <v>207</v>
      </c>
      <c r="C38" s="267">
        <v>4</v>
      </c>
      <c r="D38" s="186"/>
      <c r="E38" s="258">
        <f>+C38*D38</f>
        <v>0</v>
      </c>
      <c r="F38" s="189"/>
      <c r="G38" s="190"/>
    </row>
    <row r="39" spans="1:7" ht="18.600000000000001">
      <c r="A39" s="287">
        <v>25</v>
      </c>
      <c r="B39" s="256" t="s">
        <v>165</v>
      </c>
      <c r="C39" s="267">
        <v>1</v>
      </c>
      <c r="D39" s="186"/>
      <c r="E39" s="258">
        <f>+C39*D39</f>
        <v>0</v>
      </c>
      <c r="F39" s="189"/>
      <c r="G39" s="190"/>
    </row>
    <row r="40" spans="1:7" ht="18.600000000000001">
      <c r="A40" s="287">
        <v>26</v>
      </c>
      <c r="B40" s="256" t="s">
        <v>206</v>
      </c>
      <c r="C40" s="263" t="s">
        <v>177</v>
      </c>
      <c r="D40" s="186"/>
      <c r="E40" s="258">
        <f>2*D40</f>
        <v>0</v>
      </c>
      <c r="F40" s="189"/>
      <c r="G40" s="190"/>
    </row>
    <row r="41" spans="1:7" ht="18.600000000000001">
      <c r="A41" s="287">
        <v>27</v>
      </c>
      <c r="B41" s="256" t="s">
        <v>166</v>
      </c>
      <c r="C41" s="267">
        <v>2</v>
      </c>
      <c r="D41" s="186"/>
      <c r="E41" s="258">
        <f t="shared" ref="E41:E52" si="5">+C41*D41</f>
        <v>0</v>
      </c>
      <c r="F41" s="189"/>
      <c r="G41" s="190"/>
    </row>
    <row r="42" spans="1:7" ht="37.200000000000003">
      <c r="A42" s="287">
        <v>28</v>
      </c>
      <c r="B42" s="256" t="s">
        <v>196</v>
      </c>
      <c r="C42" s="267">
        <v>2</v>
      </c>
      <c r="D42" s="186"/>
      <c r="E42" s="258">
        <f t="shared" si="5"/>
        <v>0</v>
      </c>
      <c r="F42" s="189"/>
      <c r="G42" s="190"/>
    </row>
    <row r="43" spans="1:7" ht="18.600000000000001">
      <c r="A43" s="287">
        <v>29</v>
      </c>
      <c r="B43" s="256" t="s">
        <v>208</v>
      </c>
      <c r="C43" s="267">
        <v>4</v>
      </c>
      <c r="D43" s="186"/>
      <c r="E43" s="258">
        <f t="shared" si="5"/>
        <v>0</v>
      </c>
      <c r="F43" s="189"/>
      <c r="G43" s="190"/>
    </row>
    <row r="44" spans="1:7" ht="37.200000000000003">
      <c r="A44" s="287">
        <v>30</v>
      </c>
      <c r="B44" s="309" t="s">
        <v>258</v>
      </c>
      <c r="C44" s="265">
        <v>4</v>
      </c>
      <c r="D44" s="193"/>
      <c r="E44" s="258">
        <f t="shared" si="5"/>
        <v>0</v>
      </c>
      <c r="F44" s="191"/>
      <c r="G44" s="192"/>
    </row>
    <row r="45" spans="1:7" ht="18.600000000000001">
      <c r="A45" s="287">
        <v>31</v>
      </c>
      <c r="B45" s="256" t="s">
        <v>167</v>
      </c>
      <c r="C45" s="267">
        <v>2</v>
      </c>
      <c r="D45" s="194"/>
      <c r="E45" s="258">
        <f t="shared" si="5"/>
        <v>0</v>
      </c>
      <c r="F45" s="189"/>
      <c r="G45" s="192"/>
    </row>
    <row r="46" spans="1:7" ht="37.200000000000003">
      <c r="A46" s="287">
        <v>32</v>
      </c>
      <c r="B46" s="253" t="s">
        <v>209</v>
      </c>
      <c r="C46" s="265">
        <v>4</v>
      </c>
      <c r="D46" s="193"/>
      <c r="E46" s="258">
        <f t="shared" si="5"/>
        <v>0</v>
      </c>
      <c r="F46" s="191"/>
      <c r="G46" s="192"/>
    </row>
    <row r="47" spans="1:7" ht="18.600000000000001">
      <c r="A47" s="287">
        <v>33</v>
      </c>
      <c r="B47" s="253" t="s">
        <v>193</v>
      </c>
      <c r="C47" s="265">
        <v>8</v>
      </c>
      <c r="D47" s="193"/>
      <c r="E47" s="258">
        <f t="shared" si="5"/>
        <v>0</v>
      </c>
      <c r="F47" s="191"/>
      <c r="G47" s="192"/>
    </row>
    <row r="48" spans="1:7" ht="18.600000000000001">
      <c r="A48" s="287">
        <v>34</v>
      </c>
      <c r="B48" s="253" t="s">
        <v>194</v>
      </c>
      <c r="C48" s="265">
        <v>2</v>
      </c>
      <c r="D48" s="193"/>
      <c r="E48" s="258">
        <f t="shared" si="5"/>
        <v>0</v>
      </c>
      <c r="F48" s="191"/>
      <c r="G48" s="192"/>
    </row>
    <row r="49" spans="1:7" ht="28.95" customHeight="1">
      <c r="A49" s="287">
        <v>35</v>
      </c>
      <c r="B49" s="253" t="s">
        <v>210</v>
      </c>
      <c r="C49" s="265">
        <v>8</v>
      </c>
      <c r="D49" s="193"/>
      <c r="E49" s="258">
        <f t="shared" si="5"/>
        <v>0</v>
      </c>
      <c r="F49" s="191"/>
      <c r="G49" s="192"/>
    </row>
    <row r="50" spans="1:7" ht="28.2" customHeight="1">
      <c r="A50" s="287">
        <v>36</v>
      </c>
      <c r="B50" s="253" t="s">
        <v>211</v>
      </c>
      <c r="C50" s="265">
        <v>8</v>
      </c>
      <c r="D50" s="193"/>
      <c r="E50" s="258">
        <f t="shared" si="5"/>
        <v>0</v>
      </c>
      <c r="F50" s="191"/>
      <c r="G50" s="192"/>
    </row>
    <row r="51" spans="1:7" ht="18.600000000000001">
      <c r="A51" s="287">
        <v>37</v>
      </c>
      <c r="B51" s="253" t="s">
        <v>197</v>
      </c>
      <c r="C51" s="265">
        <v>2</v>
      </c>
      <c r="D51" s="193"/>
      <c r="E51" s="258">
        <f t="shared" si="5"/>
        <v>0</v>
      </c>
      <c r="F51" s="191"/>
      <c r="G51" s="192"/>
    </row>
    <row r="52" spans="1:7" ht="19.2" thickBot="1">
      <c r="A52" s="288">
        <v>38</v>
      </c>
      <c r="B52" s="270" t="s">
        <v>198</v>
      </c>
      <c r="C52" s="271">
        <v>2</v>
      </c>
      <c r="D52" s="202"/>
      <c r="E52" s="272">
        <f t="shared" si="5"/>
        <v>0</v>
      </c>
      <c r="F52" s="203"/>
      <c r="G52" s="204"/>
    </row>
    <row r="53" spans="1:7" s="178" customFormat="1" ht="19.2">
      <c r="A53" s="289"/>
      <c r="B53" s="290" t="s">
        <v>223</v>
      </c>
      <c r="C53" s="291"/>
      <c r="D53" s="292"/>
      <c r="E53" s="293">
        <f>SUM(E38:E52)+SUM(E7:E29)</f>
        <v>0</v>
      </c>
      <c r="F53" s="294"/>
      <c r="G53" s="295"/>
    </row>
    <row r="54" spans="1:7" s="178" customFormat="1" ht="16.5" customHeight="1">
      <c r="A54" s="296"/>
      <c r="B54" s="297"/>
      <c r="C54" s="298"/>
      <c r="D54" s="292"/>
      <c r="E54" s="299"/>
      <c r="F54" s="300"/>
      <c r="G54" s="301"/>
    </row>
    <row r="55" spans="1:7" ht="19.5" customHeight="1">
      <c r="A55" s="339" t="s">
        <v>241</v>
      </c>
      <c r="B55" s="339"/>
      <c r="C55" s="339"/>
      <c r="D55" s="339"/>
      <c r="E55" s="339"/>
      <c r="F55" s="339"/>
      <c r="G55" s="339"/>
    </row>
    <row r="56" spans="1:7" s="168" customFormat="1" ht="25.95" customHeight="1">
      <c r="A56" s="338" t="s">
        <v>224</v>
      </c>
      <c r="B56" s="338"/>
      <c r="C56" s="338"/>
      <c r="D56" s="338"/>
      <c r="E56" s="338"/>
      <c r="F56" s="338"/>
      <c r="G56" s="338"/>
    </row>
    <row r="57" spans="1:7" s="168" customFormat="1" ht="40.200000000000003" customHeight="1">
      <c r="A57" s="338" t="s">
        <v>255</v>
      </c>
      <c r="B57" s="338"/>
      <c r="C57" s="338"/>
      <c r="D57" s="338"/>
      <c r="E57" s="338"/>
      <c r="F57" s="338"/>
      <c r="G57" s="338"/>
    </row>
    <row r="58" spans="1:7" s="168" customFormat="1" ht="19.95" customHeight="1">
      <c r="A58" s="337" t="s">
        <v>239</v>
      </c>
      <c r="B58" s="337"/>
      <c r="C58" s="337"/>
      <c r="D58" s="337"/>
      <c r="E58" s="337"/>
      <c r="F58" s="337"/>
      <c r="G58" s="337"/>
    </row>
    <row r="59" spans="1:7" s="168" customFormat="1" ht="52.2" customHeight="1">
      <c r="A59" s="337" t="s">
        <v>237</v>
      </c>
      <c r="B59" s="337"/>
      <c r="C59" s="337"/>
      <c r="D59" s="337"/>
      <c r="E59" s="337"/>
      <c r="F59" s="337"/>
      <c r="G59" s="337"/>
    </row>
    <row r="60" spans="1:7" s="168" customFormat="1" ht="22.2" customHeight="1">
      <c r="A60" s="337" t="s">
        <v>221</v>
      </c>
      <c r="B60" s="337"/>
      <c r="C60" s="337"/>
      <c r="D60" s="337"/>
      <c r="E60" s="337"/>
      <c r="F60" s="337"/>
      <c r="G60" s="337"/>
    </row>
    <row r="61" spans="1:7" s="168" customFormat="1" ht="55.95" customHeight="1">
      <c r="A61" s="337" t="s">
        <v>222</v>
      </c>
      <c r="B61" s="337"/>
      <c r="C61" s="337"/>
      <c r="D61" s="337"/>
      <c r="E61" s="337"/>
      <c r="F61" s="337"/>
      <c r="G61" s="337"/>
    </row>
    <row r="62" spans="1:7" ht="16.8">
      <c r="A62" s="337"/>
      <c r="B62" s="337"/>
      <c r="C62" s="337"/>
      <c r="D62" s="337"/>
      <c r="E62" s="337"/>
      <c r="F62" s="337"/>
      <c r="G62" s="337"/>
    </row>
    <row r="63" spans="1:7" s="165" customFormat="1" ht="35.25" customHeight="1">
      <c r="A63" s="273"/>
      <c r="B63" s="279"/>
      <c r="D63" s="195"/>
      <c r="E63" s="206" t="s">
        <v>112</v>
      </c>
      <c r="F63" s="196"/>
    </row>
    <row r="64" spans="1:7" s="165" customFormat="1" ht="20.399999999999999">
      <c r="A64" s="273"/>
      <c r="B64" s="279"/>
      <c r="D64" s="280"/>
      <c r="E64" s="281" t="s">
        <v>113</v>
      </c>
    </row>
    <row r="66" spans="1:7" ht="21">
      <c r="B66" s="317" t="s">
        <v>256</v>
      </c>
      <c r="C66" s="317"/>
      <c r="D66" s="177"/>
      <c r="E66" s="177"/>
      <c r="F66" s="240"/>
      <c r="G66" s="241" t="s">
        <v>261</v>
      </c>
    </row>
    <row r="67" spans="1:7" ht="21">
      <c r="B67" s="242" t="s">
        <v>199</v>
      </c>
      <c r="C67" s="243"/>
      <c r="D67" s="177"/>
      <c r="E67" s="177"/>
      <c r="F67" s="240"/>
      <c r="G67" s="241"/>
    </row>
    <row r="68" spans="1:7" ht="20.399999999999999">
      <c r="B68" s="177" t="s">
        <v>257</v>
      </c>
      <c r="C68" s="177"/>
      <c r="D68" s="177"/>
      <c r="E68" s="177"/>
      <c r="F68" s="240"/>
      <c r="G68" s="177"/>
    </row>
    <row r="69" spans="1:7" ht="20.399999999999999">
      <c r="B69" s="177"/>
      <c r="C69" s="177"/>
      <c r="D69" s="177"/>
      <c r="E69" s="177"/>
      <c r="F69" s="240"/>
      <c r="G69" s="177"/>
    </row>
    <row r="70" spans="1:7" ht="20.399999999999999">
      <c r="B70" s="177"/>
      <c r="C70" s="177"/>
      <c r="D70" s="177"/>
      <c r="E70" s="177"/>
      <c r="F70" s="240"/>
      <c r="G70" s="177"/>
    </row>
    <row r="71" spans="1:7" ht="21">
      <c r="B71" s="336" t="s">
        <v>244</v>
      </c>
      <c r="C71" s="336"/>
      <c r="D71" s="336"/>
      <c r="E71" s="177"/>
      <c r="F71" s="240"/>
      <c r="G71" s="177"/>
    </row>
    <row r="72" spans="1:7" ht="21" thickBot="1">
      <c r="B72" s="177"/>
      <c r="C72" s="177"/>
      <c r="D72" s="177"/>
      <c r="E72" s="177"/>
      <c r="F72" s="240"/>
      <c r="G72" s="177"/>
    </row>
    <row r="73" spans="1:7" ht="34.5" customHeight="1" thickBot="1">
      <c r="A73" s="302" t="s">
        <v>254</v>
      </c>
      <c r="B73" s="318" t="s">
        <v>253</v>
      </c>
      <c r="C73" s="319"/>
      <c r="D73" s="320"/>
      <c r="E73" s="333" t="s">
        <v>250</v>
      </c>
      <c r="F73" s="334"/>
      <c r="G73" s="335"/>
    </row>
    <row r="74" spans="1:7" ht="44.25" customHeight="1" thickBot="1">
      <c r="A74" s="303" t="s">
        <v>216</v>
      </c>
      <c r="B74" s="327" t="s">
        <v>229</v>
      </c>
      <c r="C74" s="328"/>
      <c r="D74" s="329"/>
      <c r="E74" s="321"/>
      <c r="F74" s="322"/>
      <c r="G74" s="323"/>
    </row>
    <row r="75" spans="1:7" ht="34.5" customHeight="1" thickBot="1">
      <c r="A75" s="224"/>
      <c r="B75" s="220"/>
      <c r="E75" s="220"/>
    </row>
    <row r="76" spans="1:7" ht="44.25" customHeight="1" thickBot="1">
      <c r="A76" s="303" t="s">
        <v>234</v>
      </c>
      <c r="B76" s="327" t="s">
        <v>235</v>
      </c>
      <c r="C76" s="328"/>
      <c r="D76" s="329"/>
      <c r="E76" s="321"/>
      <c r="F76" s="322"/>
      <c r="G76" s="323"/>
    </row>
    <row r="77" spans="1:7" ht="34.5" customHeight="1" thickBot="1">
      <c r="A77" s="95"/>
      <c r="B77" s="304"/>
      <c r="E77" s="305"/>
    </row>
    <row r="78" spans="1:7" ht="44.25" customHeight="1" thickBot="1">
      <c r="A78" s="306" t="s">
        <v>217</v>
      </c>
      <c r="B78" s="324" t="s">
        <v>230</v>
      </c>
      <c r="C78" s="325"/>
      <c r="D78" s="326"/>
      <c r="E78" s="330">
        <f>E53</f>
        <v>0</v>
      </c>
      <c r="F78" s="331"/>
      <c r="G78" s="332"/>
    </row>
    <row r="79" spans="1:7" ht="34.5" customHeight="1" thickBot="1">
      <c r="A79" s="307"/>
      <c r="B79" s="304"/>
      <c r="E79" s="305"/>
    </row>
    <row r="80" spans="1:7" ht="44.25" customHeight="1" thickBot="1">
      <c r="A80" s="110" t="s">
        <v>69</v>
      </c>
      <c r="B80" s="324" t="s">
        <v>232</v>
      </c>
      <c r="C80" s="325"/>
      <c r="D80" s="326"/>
      <c r="E80" s="321"/>
      <c r="F80" s="322"/>
      <c r="G80" s="323"/>
    </row>
    <row r="81" spans="1:7" ht="34.5" customHeight="1" thickBot="1">
      <c r="A81" s="95"/>
      <c r="B81" s="304"/>
      <c r="E81" s="305"/>
    </row>
    <row r="82" spans="1:7" ht="44.25" customHeight="1" thickBot="1">
      <c r="A82" s="110" t="s">
        <v>70</v>
      </c>
      <c r="B82" s="324" t="s">
        <v>231</v>
      </c>
      <c r="C82" s="325"/>
      <c r="D82" s="326"/>
      <c r="E82" s="321"/>
      <c r="F82" s="322"/>
      <c r="G82" s="323"/>
    </row>
    <row r="83" spans="1:7" ht="21">
      <c r="A83" s="308"/>
      <c r="B83" s="220"/>
      <c r="E83" s="304"/>
    </row>
    <row r="91" spans="1:7" s="165" customFormat="1" ht="35.25" customHeight="1">
      <c r="A91" s="273"/>
      <c r="B91" s="279"/>
      <c r="D91" s="195"/>
      <c r="E91" s="206" t="s">
        <v>112</v>
      </c>
      <c r="F91" s="196"/>
    </row>
    <row r="92" spans="1:7" s="165" customFormat="1" ht="20.399999999999999">
      <c r="A92" s="273"/>
      <c r="B92" s="279"/>
      <c r="D92" s="280"/>
      <c r="E92" s="281" t="s">
        <v>113</v>
      </c>
    </row>
  </sheetData>
  <sheetProtection algorithmName="SHA-512" hashValue="Ww7dWC+JNiqPe5FDvEVJalP/rvuXlUGW7E19p4EaLDDI/T/JQaOkvAEXqbrp70WAf9946wOMCnrJzrDnwAK+MQ==" saltValue="kLt2k9wN2foXtV+dDi8Meg==" spinCount="100000" sheet="1" objects="1" scenarios="1"/>
  <mergeCells count="24">
    <mergeCell ref="A62:G62"/>
    <mergeCell ref="B2:C2"/>
    <mergeCell ref="B33:C33"/>
    <mergeCell ref="A58:G58"/>
    <mergeCell ref="A60:G60"/>
    <mergeCell ref="A61:G61"/>
    <mergeCell ref="A56:G56"/>
    <mergeCell ref="A57:G57"/>
    <mergeCell ref="A59:G59"/>
    <mergeCell ref="A55:G55"/>
    <mergeCell ref="B66:C66"/>
    <mergeCell ref="B73:D73"/>
    <mergeCell ref="E74:G74"/>
    <mergeCell ref="E76:G76"/>
    <mergeCell ref="B82:D82"/>
    <mergeCell ref="B80:D80"/>
    <mergeCell ref="B78:D78"/>
    <mergeCell ref="B76:D76"/>
    <mergeCell ref="E82:G82"/>
    <mergeCell ref="E80:G80"/>
    <mergeCell ref="E78:G78"/>
    <mergeCell ref="E73:G73"/>
    <mergeCell ref="B71:D71"/>
    <mergeCell ref="B74:D74"/>
  </mergeCells>
  <pageMargins left="0.70866141732283472" right="0.70866141732283472" top="0.74803149606299213" bottom="0.74803149606299213" header="0.31496062992125984" footer="0.31496062992125984"/>
  <pageSetup paperSize="9" scale="55" fitToWidth="2" fitToHeight="2" orientation="landscape" r:id="rId1"/>
  <rowBreaks count="2" manualBreakCount="2">
    <brk id="32" max="16383" man="1"/>
    <brk id="64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B90D-7D3C-4B60-98C9-14BAC27706F8}">
  <sheetPr>
    <pageSetUpPr fitToPage="1"/>
  </sheetPr>
  <dimension ref="A1:AA61"/>
  <sheetViews>
    <sheetView view="pageBreakPreview" zoomScale="55" zoomScaleNormal="55" zoomScaleSheetLayoutView="55" zoomScalePageLayoutView="10" workbookViewId="0">
      <selection activeCell="J12" sqref="J12"/>
    </sheetView>
  </sheetViews>
  <sheetFormatPr defaultColWidth="8.69921875" defaultRowHeight="15.6"/>
  <cols>
    <col min="1" max="1" width="6.69921875" style="56" customWidth="1"/>
    <col min="2" max="2" width="6.69921875" style="53" customWidth="1"/>
    <col min="3" max="3" width="64.5" style="57" customWidth="1"/>
    <col min="4" max="4" width="28.19921875" style="58" bestFit="1" customWidth="1"/>
    <col min="5" max="5" width="27.59765625" style="56" customWidth="1"/>
    <col min="6" max="7" width="24.59765625" style="56" customWidth="1"/>
    <col min="8" max="11" width="24.59765625" style="152" customWidth="1"/>
    <col min="12" max="12" width="31.69921875" style="56" customWidth="1"/>
    <col min="13" max="13" width="16.09765625" style="79" customWidth="1"/>
    <col min="14" max="14" width="11" style="79" customWidth="1"/>
    <col min="15" max="15" width="12" style="56" customWidth="1"/>
    <col min="16" max="16" width="11.09765625" style="56" customWidth="1"/>
    <col min="17" max="16384" width="8.69921875" style="56"/>
  </cols>
  <sheetData>
    <row r="1" spans="2:16" ht="17.399999999999999">
      <c r="B1" s="97"/>
      <c r="C1" s="101"/>
      <c r="L1" s="124" t="s">
        <v>118</v>
      </c>
    </row>
    <row r="2" spans="2:16" ht="24.6" customHeight="1">
      <c r="B2" s="340" t="s">
        <v>89</v>
      </c>
      <c r="C2" s="340"/>
      <c r="D2" s="100"/>
    </row>
    <row r="3" spans="2:16" ht="15" customHeight="1">
      <c r="B3" s="150"/>
      <c r="C3" s="150"/>
      <c r="D3" s="341" t="s">
        <v>115</v>
      </c>
      <c r="E3" s="341"/>
      <c r="F3" s="341"/>
      <c r="G3" s="341"/>
      <c r="H3" s="341"/>
      <c r="I3" s="341"/>
      <c r="J3" s="341"/>
      <c r="K3" s="341"/>
      <c r="L3" s="341"/>
    </row>
    <row r="4" spans="2:16" ht="22.8">
      <c r="B4" s="103"/>
      <c r="C4" s="104"/>
      <c r="D4" s="341"/>
      <c r="E4" s="341"/>
      <c r="F4" s="341"/>
      <c r="G4" s="341"/>
      <c r="H4" s="341"/>
      <c r="I4" s="341"/>
      <c r="J4" s="341"/>
      <c r="K4" s="341"/>
      <c r="L4" s="341"/>
    </row>
    <row r="5" spans="2:16" ht="29.7" customHeight="1">
      <c r="B5" s="340" t="s">
        <v>91</v>
      </c>
      <c r="C5" s="340"/>
      <c r="D5" s="341"/>
      <c r="E5" s="341"/>
      <c r="F5" s="341"/>
      <c r="G5" s="341"/>
      <c r="H5" s="341"/>
      <c r="I5" s="341"/>
      <c r="J5" s="341"/>
      <c r="K5" s="341"/>
      <c r="L5" s="341"/>
    </row>
    <row r="6" spans="2:16" ht="17.399999999999999">
      <c r="B6" s="102"/>
      <c r="C6" s="102"/>
      <c r="D6" s="140"/>
      <c r="E6" s="140"/>
      <c r="F6" s="140"/>
      <c r="G6" s="140" t="s">
        <v>150</v>
      </c>
      <c r="H6" s="153">
        <v>3500000</v>
      </c>
      <c r="I6" s="153">
        <v>3200000</v>
      </c>
      <c r="J6" s="153">
        <v>3100000</v>
      </c>
      <c r="K6" s="153"/>
      <c r="L6" s="140"/>
    </row>
    <row r="7" spans="2:16" ht="17.399999999999999">
      <c r="B7" s="102"/>
      <c r="C7" s="102"/>
      <c r="D7" s="140"/>
      <c r="E7" s="140"/>
      <c r="F7" s="140"/>
      <c r="G7" s="140" t="s">
        <v>151</v>
      </c>
      <c r="H7" s="153">
        <v>4100000</v>
      </c>
      <c r="I7" s="153">
        <v>4050000</v>
      </c>
      <c r="J7" s="153">
        <v>4100000</v>
      </c>
      <c r="K7" s="153"/>
      <c r="L7" s="140"/>
    </row>
    <row r="8" spans="2:16" ht="17.399999999999999">
      <c r="B8" s="102"/>
      <c r="C8" s="102"/>
      <c r="D8" s="140"/>
      <c r="E8" s="140"/>
      <c r="F8" s="140"/>
      <c r="G8" s="162" t="s">
        <v>152</v>
      </c>
      <c r="H8" s="163">
        <v>0.57999999999999996</v>
      </c>
      <c r="I8" s="153">
        <v>0.5</v>
      </c>
      <c r="J8" s="153">
        <v>0.5</v>
      </c>
      <c r="K8" s="153"/>
      <c r="L8" s="140"/>
    </row>
    <row r="9" spans="2:16" ht="17.399999999999999">
      <c r="B9" s="102"/>
      <c r="C9" s="102"/>
      <c r="D9" s="140"/>
      <c r="E9" s="140"/>
      <c r="F9" s="140"/>
      <c r="G9" s="56" t="s">
        <v>153</v>
      </c>
      <c r="H9" s="152">
        <v>0.65</v>
      </c>
      <c r="I9" s="153">
        <v>0.6</v>
      </c>
      <c r="J9" s="153">
        <v>0.6</v>
      </c>
      <c r="K9" s="153"/>
      <c r="L9" s="140"/>
    </row>
    <row r="10" spans="2:16" ht="17.399999999999999">
      <c r="B10" s="102"/>
      <c r="C10" s="102"/>
    </row>
    <row r="11" spans="2:16" ht="16.2" thickBot="1">
      <c r="C11" s="54"/>
      <c r="F11" s="95" t="s">
        <v>100</v>
      </c>
    </row>
    <row r="12" spans="2:16" ht="34.200000000000003" customHeight="1" thickBot="1">
      <c r="C12" s="97" t="s">
        <v>137</v>
      </c>
      <c r="F12" s="108">
        <f>SUM(F18+F22+F25+F27)</f>
        <v>3756485.0498338873</v>
      </c>
      <c r="H12" s="164">
        <v>2289265.6478405311</v>
      </c>
      <c r="I12" s="164">
        <v>2171134.2192691024</v>
      </c>
      <c r="J12" s="164">
        <f>$F$18*$H$18+$F$22*$H$22+$F$25*$H$25+$F$27*$H$27</f>
        <v>2149705.6478405315</v>
      </c>
      <c r="K12" s="164">
        <f t="shared" ref="K12:L12" si="0">$F$18*$H$18+$F$22*$H$22+$F$25*$H$25+$F$27*$H$27</f>
        <v>2149705.6478405315</v>
      </c>
      <c r="L12" s="164">
        <f t="shared" si="0"/>
        <v>2149705.6478405315</v>
      </c>
    </row>
    <row r="13" spans="2:16">
      <c r="C13" s="54"/>
      <c r="D13" s="55"/>
    </row>
    <row r="14" spans="2:16" ht="33" customHeight="1">
      <c r="B14" s="99"/>
      <c r="C14" s="98" t="s">
        <v>126</v>
      </c>
      <c r="D14" s="98"/>
      <c r="P14" s="78"/>
    </row>
    <row r="15" spans="2:16">
      <c r="C15" s="54"/>
      <c r="D15" s="55"/>
      <c r="P15" s="78"/>
    </row>
    <row r="16" spans="2:16" ht="30.6" customHeight="1">
      <c r="C16" s="63" t="s">
        <v>136</v>
      </c>
      <c r="D16" s="149">
        <v>4</v>
      </c>
      <c r="E16" s="149">
        <v>3</v>
      </c>
      <c r="F16" s="55"/>
      <c r="G16" s="55"/>
      <c r="H16" s="154"/>
      <c r="I16" s="154"/>
      <c r="J16" s="154"/>
      <c r="K16" s="154"/>
      <c r="P16" s="78"/>
    </row>
    <row r="17" spans="1:27" ht="41.7" customHeight="1" thickBot="1">
      <c r="C17" s="147"/>
      <c r="D17" s="144" t="s">
        <v>145</v>
      </c>
      <c r="E17" s="144" t="s">
        <v>146</v>
      </c>
      <c r="F17" s="144" t="s">
        <v>129</v>
      </c>
      <c r="G17" s="83" t="s">
        <v>149</v>
      </c>
      <c r="H17" s="155"/>
      <c r="I17" s="155"/>
      <c r="J17" s="155"/>
      <c r="K17" s="155"/>
      <c r="L17" s="83"/>
      <c r="M17" s="84"/>
      <c r="N17" s="84"/>
      <c r="P17" s="78"/>
    </row>
    <row r="18" spans="1:27" ht="40.200000000000003" customHeight="1" thickBot="1">
      <c r="A18" s="82"/>
      <c r="B18" s="88" t="s">
        <v>116</v>
      </c>
      <c r="C18" s="86" t="s">
        <v>117</v>
      </c>
      <c r="D18" s="125">
        <v>3100000</v>
      </c>
      <c r="E18" s="125">
        <v>4100000</v>
      </c>
      <c r="F18" s="148">
        <f>(D18*D16+E18*E16)/7</f>
        <v>3528571.4285714286</v>
      </c>
      <c r="G18" s="151">
        <f>F18/F12</f>
        <v>0.9393279573220884</v>
      </c>
      <c r="H18" s="156">
        <v>0.6</v>
      </c>
      <c r="I18" s="156"/>
      <c r="J18" s="156"/>
      <c r="K18" s="156"/>
      <c r="L18" s="84"/>
      <c r="M18" s="82"/>
      <c r="N18" s="82"/>
      <c r="P18" s="85"/>
    </row>
    <row r="19" spans="1:27" ht="41.7" customHeight="1">
      <c r="A19" s="82"/>
      <c r="B19" s="88"/>
      <c r="C19" s="63"/>
      <c r="D19" s="144" t="s">
        <v>120</v>
      </c>
      <c r="E19" s="144" t="s">
        <v>121</v>
      </c>
      <c r="F19" s="84"/>
      <c r="G19" s="84"/>
      <c r="H19" s="157"/>
      <c r="I19" s="157"/>
      <c r="J19" s="157"/>
      <c r="K19" s="157"/>
      <c r="L19" s="84"/>
      <c r="M19" s="82"/>
      <c r="N19" s="82"/>
      <c r="P19" s="85"/>
    </row>
    <row r="20" spans="1:27" s="62" customFormat="1" ht="42.6" customHeight="1" thickBot="1">
      <c r="A20" s="82"/>
      <c r="B20" s="82"/>
      <c r="C20" s="54" t="s">
        <v>128</v>
      </c>
      <c r="D20" s="145">
        <v>180000</v>
      </c>
      <c r="E20" s="145">
        <v>180000</v>
      </c>
      <c r="F20" s="144" t="s">
        <v>130</v>
      </c>
      <c r="G20" s="84"/>
      <c r="H20" s="157"/>
      <c r="I20" s="157"/>
      <c r="J20" s="157"/>
      <c r="K20" s="157"/>
      <c r="L20" s="89"/>
      <c r="M20" s="82"/>
      <c r="N20" s="82"/>
      <c r="O20" s="56"/>
      <c r="P20" s="85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</row>
    <row r="21" spans="1:27" s="62" customFormat="1" ht="40.200000000000003" customHeight="1" thickBot="1">
      <c r="A21" s="82"/>
      <c r="B21" s="88" t="s">
        <v>71</v>
      </c>
      <c r="C21" s="86" t="s">
        <v>122</v>
      </c>
      <c r="D21" s="125">
        <v>0.5</v>
      </c>
      <c r="E21" s="125">
        <v>0.6</v>
      </c>
      <c r="F21" s="125"/>
      <c r="G21" s="125"/>
      <c r="H21" s="156"/>
      <c r="I21" s="156"/>
      <c r="J21" s="156"/>
      <c r="K21" s="156"/>
      <c r="L21" s="89"/>
      <c r="M21" s="82"/>
      <c r="N21" s="82"/>
      <c r="O21" s="56"/>
      <c r="P21" s="85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</row>
    <row r="22" spans="1:27" s="62" customFormat="1" ht="40.200000000000003" customHeight="1" thickBot="1">
      <c r="A22" s="82"/>
      <c r="B22" s="88"/>
      <c r="C22" s="86" t="s">
        <v>123</v>
      </c>
      <c r="D22" s="125">
        <f>D21*D20</f>
        <v>90000</v>
      </c>
      <c r="E22" s="125">
        <f>E21*E20</f>
        <v>108000</v>
      </c>
      <c r="F22" s="148">
        <f>(D22*D16+E22*E16)/7</f>
        <v>97714.28571428571</v>
      </c>
      <c r="G22" s="151">
        <f>F22/F12</f>
        <v>2.6012158818150138E-2</v>
      </c>
      <c r="H22" s="156">
        <v>0.2</v>
      </c>
      <c r="I22" s="156"/>
      <c r="J22" s="156"/>
      <c r="K22" s="156"/>
      <c r="L22" s="89"/>
      <c r="M22" s="82"/>
      <c r="N22" s="82"/>
      <c r="O22" s="56"/>
      <c r="P22" s="85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spans="1:27" ht="40.200000000000003" customHeight="1">
      <c r="A23" s="82"/>
      <c r="B23" s="88"/>
      <c r="C23" s="63"/>
      <c r="D23" s="144" t="s">
        <v>120</v>
      </c>
      <c r="E23" s="144" t="s">
        <v>121</v>
      </c>
      <c r="F23" s="146"/>
      <c r="G23" s="146"/>
      <c r="H23" s="156"/>
      <c r="I23" s="156"/>
      <c r="J23" s="156"/>
      <c r="K23" s="156"/>
      <c r="L23" s="89"/>
      <c r="M23" s="82"/>
      <c r="N23" s="82"/>
      <c r="P23" s="85"/>
    </row>
    <row r="24" spans="1:27" s="62" customFormat="1" ht="45" customHeight="1" thickBot="1">
      <c r="A24" s="82"/>
      <c r="B24" s="82"/>
      <c r="C24" s="63" t="s">
        <v>127</v>
      </c>
      <c r="D24" s="145">
        <v>100000</v>
      </c>
      <c r="E24" s="145">
        <v>100000</v>
      </c>
      <c r="F24" s="144" t="s">
        <v>147</v>
      </c>
      <c r="G24" s="84"/>
      <c r="H24" s="157"/>
      <c r="I24" s="157"/>
      <c r="J24" s="157"/>
      <c r="K24" s="157"/>
      <c r="L24" s="84"/>
      <c r="M24" s="82"/>
      <c r="N24" s="82"/>
      <c r="O24" s="56"/>
      <c r="P24" s="85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</row>
    <row r="25" spans="1:27" s="62" customFormat="1" ht="38.700000000000003" customHeight="1" thickBot="1">
      <c r="A25" s="82"/>
      <c r="B25" s="88" t="s">
        <v>69</v>
      </c>
      <c r="C25" s="87" t="s">
        <v>144</v>
      </c>
      <c r="D25" s="125">
        <v>0.6</v>
      </c>
      <c r="E25" s="125">
        <v>0.7</v>
      </c>
      <c r="F25" s="148">
        <f>((D25*D16)*D24+(E25*E16)*E24)/7</f>
        <v>64285.714285714283</v>
      </c>
      <c r="G25" s="151">
        <f>F25/F12</f>
        <v>1.7113262380361934E-2</v>
      </c>
      <c r="H25" s="156">
        <v>0.1</v>
      </c>
      <c r="I25" s="156"/>
      <c r="J25" s="156"/>
      <c r="K25" s="156"/>
      <c r="L25" s="84"/>
      <c r="M25" s="82"/>
      <c r="N25" s="82"/>
      <c r="O25" s="56"/>
      <c r="P25" s="85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</row>
    <row r="26" spans="1:27" s="62" customFormat="1" ht="40.200000000000003" customHeight="1" thickBot="1">
      <c r="A26" s="82"/>
      <c r="B26" s="82"/>
      <c r="C26" s="84"/>
      <c r="D26" s="84">
        <f>8*20*8</f>
        <v>1280</v>
      </c>
      <c r="E26" s="84">
        <f>8*20*8</f>
        <v>1280</v>
      </c>
      <c r="F26" s="144" t="s">
        <v>147</v>
      </c>
      <c r="G26" s="84"/>
      <c r="H26" s="157"/>
      <c r="I26" s="157"/>
      <c r="J26" s="157"/>
      <c r="K26" s="157"/>
      <c r="L26" s="84"/>
      <c r="M26" s="82"/>
      <c r="N26" s="82"/>
      <c r="O26" s="56"/>
      <c r="P26" s="85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</row>
    <row r="27" spans="1:27" ht="40.200000000000003" customHeight="1" thickBot="1">
      <c r="A27" s="82"/>
      <c r="B27" s="88" t="s">
        <v>103</v>
      </c>
      <c r="C27" s="86" t="s">
        <v>131</v>
      </c>
      <c r="D27" s="125">
        <f>200/4.3</f>
        <v>46.511627906976749</v>
      </c>
      <c r="E27" s="125">
        <f>250/4.3</f>
        <v>58.139534883720934</v>
      </c>
      <c r="F27" s="148">
        <f>((D27*D16)*D26+(E27*E16)*E26)/7</f>
        <v>65913.621262458473</v>
      </c>
      <c r="G27" s="151">
        <f>F27/F12</f>
        <v>1.7546621479399522E-2</v>
      </c>
      <c r="H27" s="156">
        <v>0.1</v>
      </c>
      <c r="I27" s="156"/>
      <c r="J27" s="156"/>
      <c r="K27" s="156"/>
      <c r="L27" s="84"/>
      <c r="M27" s="82"/>
      <c r="N27" s="82"/>
      <c r="P27" s="85"/>
    </row>
    <row r="28" spans="1:27" s="62" customFormat="1" ht="40.200000000000003" customHeight="1" thickBot="1">
      <c r="A28" s="82"/>
      <c r="B28" s="82"/>
      <c r="C28" s="84"/>
      <c r="D28" s="84" t="s">
        <v>134</v>
      </c>
      <c r="E28" s="84" t="s">
        <v>135</v>
      </c>
      <c r="F28" s="84"/>
      <c r="G28" s="84"/>
      <c r="H28" s="157"/>
      <c r="I28" s="157"/>
      <c r="J28" s="157"/>
      <c r="K28" s="157"/>
      <c r="L28" s="84"/>
      <c r="M28" s="82"/>
      <c r="N28" s="82"/>
      <c r="O28" s="56"/>
      <c r="P28" s="85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</row>
    <row r="29" spans="1:27" s="62" customFormat="1" ht="38.700000000000003" customHeight="1" thickBot="1">
      <c r="A29" s="82"/>
      <c r="B29" s="88" t="s">
        <v>142</v>
      </c>
      <c r="C29" s="87" t="s">
        <v>143</v>
      </c>
      <c r="D29" s="125"/>
      <c r="E29" s="125"/>
      <c r="F29" s="84"/>
      <c r="G29" s="84"/>
      <c r="H29" s="157"/>
      <c r="I29" s="157"/>
      <c r="J29" s="157"/>
      <c r="K29" s="157"/>
      <c r="L29" s="84"/>
      <c r="M29" s="82"/>
      <c r="N29" s="82"/>
      <c r="O29" s="56"/>
      <c r="P29" s="85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</row>
    <row r="30" spans="1:27" s="62" customFormat="1" ht="40.200000000000003" customHeight="1" thickBot="1">
      <c r="A30" s="82"/>
      <c r="B30" s="82"/>
      <c r="C30" s="84"/>
      <c r="D30" s="84" t="s">
        <v>134</v>
      </c>
      <c r="E30" s="84" t="s">
        <v>135</v>
      </c>
      <c r="F30" s="84"/>
      <c r="G30" s="84"/>
      <c r="H30" s="157"/>
      <c r="I30" s="157"/>
      <c r="J30" s="157"/>
      <c r="K30" s="157"/>
      <c r="L30" s="84"/>
      <c r="M30" s="82"/>
      <c r="N30" s="82"/>
      <c r="O30" s="56"/>
      <c r="P30" s="85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</row>
    <row r="31" spans="1:27" s="62" customFormat="1" ht="38.700000000000003" customHeight="1" thickBot="1">
      <c r="A31" s="82"/>
      <c r="B31" s="88" t="s">
        <v>124</v>
      </c>
      <c r="C31" s="87" t="s">
        <v>133</v>
      </c>
      <c r="D31" s="125"/>
      <c r="E31" s="125"/>
      <c r="F31" s="84"/>
      <c r="G31" s="84"/>
      <c r="H31" s="157"/>
      <c r="I31" s="157"/>
      <c r="J31" s="157"/>
      <c r="K31" s="157"/>
      <c r="L31" s="84"/>
      <c r="M31" s="82"/>
      <c r="N31" s="82"/>
      <c r="O31" s="56"/>
      <c r="P31" s="85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</row>
    <row r="32" spans="1:27" s="62" customFormat="1" ht="40.200000000000003" customHeight="1" thickBot="1">
      <c r="A32" s="82"/>
      <c r="B32" s="82"/>
      <c r="C32" s="84"/>
      <c r="D32" s="84" t="s">
        <v>134</v>
      </c>
      <c r="E32" s="84" t="s">
        <v>135</v>
      </c>
      <c r="F32" s="84"/>
      <c r="G32" s="84"/>
      <c r="H32" s="157"/>
      <c r="I32" s="157"/>
      <c r="J32" s="157"/>
      <c r="K32" s="157"/>
      <c r="L32" s="84"/>
      <c r="M32" s="82"/>
      <c r="N32" s="82"/>
      <c r="O32" s="56"/>
      <c r="P32" s="85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</row>
    <row r="33" spans="1:27" ht="40.200000000000003" customHeight="1" thickBot="1">
      <c r="A33" s="82"/>
      <c r="B33" s="88" t="s">
        <v>125</v>
      </c>
      <c r="C33" s="86" t="s">
        <v>132</v>
      </c>
      <c r="D33" s="125"/>
      <c r="E33" s="125"/>
      <c r="F33" s="84"/>
      <c r="G33" s="84"/>
      <c r="H33" s="157"/>
      <c r="I33" s="157"/>
      <c r="J33" s="157"/>
      <c r="K33" s="157"/>
      <c r="L33" s="84"/>
      <c r="M33" s="82"/>
      <c r="N33" s="82"/>
      <c r="P33" s="85"/>
    </row>
    <row r="34" spans="1:27" s="62" customFormat="1" ht="40.200000000000003" customHeight="1" thickBot="1">
      <c r="A34" s="82"/>
      <c r="B34" s="82"/>
      <c r="C34" s="84"/>
      <c r="D34" s="84" t="s">
        <v>134</v>
      </c>
      <c r="E34" s="84" t="s">
        <v>135</v>
      </c>
      <c r="F34" s="84"/>
      <c r="G34" s="84"/>
      <c r="H34" s="157"/>
      <c r="I34" s="157"/>
      <c r="J34" s="157"/>
      <c r="K34" s="157"/>
      <c r="L34" s="84"/>
      <c r="M34" s="82"/>
      <c r="N34" s="82"/>
      <c r="O34" s="56"/>
      <c r="P34" s="85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</row>
    <row r="35" spans="1:27" s="62" customFormat="1" ht="38.700000000000003" customHeight="1" thickBot="1">
      <c r="A35" s="82"/>
      <c r="B35" s="88" t="s">
        <v>138</v>
      </c>
      <c r="C35" s="87" t="s">
        <v>141</v>
      </c>
      <c r="D35" s="125"/>
      <c r="E35" s="125"/>
      <c r="F35" s="84"/>
      <c r="G35" s="84"/>
      <c r="H35" s="157"/>
      <c r="I35" s="157"/>
      <c r="J35" s="157"/>
      <c r="K35" s="157"/>
      <c r="L35" s="84"/>
      <c r="M35" s="82"/>
      <c r="N35" s="82"/>
      <c r="O35" s="56"/>
      <c r="P35" s="85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</row>
    <row r="36" spans="1:27" s="62" customFormat="1" ht="40.200000000000003" customHeight="1" thickBot="1">
      <c r="A36" s="82"/>
      <c r="B36" s="82"/>
      <c r="C36" s="84"/>
      <c r="D36" s="84" t="s">
        <v>134</v>
      </c>
      <c r="E36" s="84" t="s">
        <v>135</v>
      </c>
      <c r="F36" s="84"/>
      <c r="G36" s="84"/>
      <c r="H36" s="157"/>
      <c r="I36" s="157"/>
      <c r="J36" s="157"/>
      <c r="K36" s="157"/>
      <c r="L36" s="84"/>
      <c r="M36" s="82"/>
      <c r="N36" s="82"/>
      <c r="O36" s="56"/>
      <c r="P36" s="85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</row>
    <row r="37" spans="1:27" ht="40.200000000000003" customHeight="1" thickBot="1">
      <c r="A37" s="82"/>
      <c r="B37" s="88" t="s">
        <v>140</v>
      </c>
      <c r="C37" s="86" t="s">
        <v>139</v>
      </c>
      <c r="D37" s="125"/>
      <c r="E37" s="125"/>
      <c r="F37" s="84"/>
      <c r="G37" s="84"/>
      <c r="H37" s="157"/>
      <c r="I37" s="157"/>
      <c r="J37" s="157"/>
      <c r="K37" s="157"/>
      <c r="L37" s="84"/>
      <c r="M37" s="82"/>
      <c r="N37" s="82"/>
      <c r="P37" s="85"/>
    </row>
    <row r="38" spans="1:27" ht="40.200000000000003" customHeight="1">
      <c r="B38" s="82"/>
      <c r="C38" s="137" t="s">
        <v>104</v>
      </c>
      <c r="D38" s="82"/>
      <c r="E38" s="82"/>
      <c r="F38" s="82"/>
      <c r="G38" s="82"/>
      <c r="H38" s="158"/>
      <c r="I38" s="158"/>
      <c r="J38" s="158"/>
      <c r="K38" s="158"/>
      <c r="L38" s="84"/>
      <c r="M38" s="82"/>
      <c r="N38" s="82"/>
      <c r="P38" s="85"/>
    </row>
    <row r="39" spans="1:27" ht="22.2" customHeight="1">
      <c r="B39" s="82"/>
      <c r="C39" s="138" t="s">
        <v>105</v>
      </c>
      <c r="D39" s="82"/>
      <c r="E39" s="82"/>
      <c r="F39" s="82"/>
      <c r="G39" s="82"/>
      <c r="H39" s="158"/>
      <c r="I39" s="158"/>
      <c r="J39" s="158"/>
      <c r="K39" s="158"/>
      <c r="L39" s="84"/>
      <c r="M39" s="82"/>
      <c r="N39" s="82"/>
      <c r="P39" s="85"/>
    </row>
    <row r="40" spans="1:27" ht="25.2" customHeight="1">
      <c r="C40" s="54" t="s">
        <v>98</v>
      </c>
      <c r="D40" s="90"/>
      <c r="E40" s="90"/>
      <c r="F40" s="90"/>
      <c r="G40" s="90"/>
      <c r="H40" s="159"/>
      <c r="I40" s="159"/>
      <c r="J40" s="159"/>
      <c r="K40" s="159"/>
      <c r="L40" s="90"/>
      <c r="M40" s="91"/>
      <c r="N40" s="91"/>
    </row>
    <row r="41" spans="1:27" ht="25.2" customHeight="1" thickBot="1">
      <c r="D41" s="92" t="s">
        <v>97</v>
      </c>
      <c r="E41" s="90"/>
      <c r="F41" s="90"/>
      <c r="G41" s="90"/>
      <c r="H41" s="159"/>
      <c r="I41" s="159"/>
      <c r="J41" s="159"/>
      <c r="K41" s="159"/>
      <c r="L41" s="90"/>
      <c r="M41" s="91"/>
      <c r="N41" s="91"/>
    </row>
    <row r="42" spans="1:27" s="53" customFormat="1" ht="26.7" customHeight="1" thickBot="1">
      <c r="C42" s="94" t="s">
        <v>94</v>
      </c>
      <c r="D42" s="96"/>
      <c r="E42" s="96"/>
      <c r="F42" s="56"/>
      <c r="G42" s="56"/>
      <c r="H42" s="152"/>
      <c r="I42" s="152"/>
      <c r="J42" s="152"/>
      <c r="K42" s="152"/>
      <c r="L42" s="56"/>
      <c r="M42" s="79"/>
      <c r="N42" s="79"/>
    </row>
    <row r="43" spans="1:27" s="53" customFormat="1" ht="26.7" customHeight="1" thickBot="1">
      <c r="C43" s="57"/>
      <c r="D43" s="92" t="s">
        <v>95</v>
      </c>
      <c r="E43" s="93" t="s">
        <v>96</v>
      </c>
      <c r="F43" s="93"/>
      <c r="G43" s="93"/>
      <c r="H43" s="160"/>
      <c r="I43" s="160"/>
      <c r="J43" s="160"/>
      <c r="K43" s="160"/>
      <c r="L43" s="56"/>
      <c r="M43" s="79"/>
      <c r="N43" s="79"/>
    </row>
    <row r="44" spans="1:27" ht="25.2" customHeight="1" thickBot="1">
      <c r="C44" s="94" t="s">
        <v>99</v>
      </c>
      <c r="D44" s="106"/>
      <c r="E44" s="107"/>
      <c r="F44" s="143"/>
      <c r="G44" s="143"/>
      <c r="H44" s="156"/>
      <c r="I44" s="156"/>
      <c r="J44" s="156"/>
      <c r="K44" s="156"/>
      <c r="L44" s="90"/>
      <c r="M44" s="91"/>
      <c r="N44" s="91"/>
    </row>
    <row r="45" spans="1:27" ht="25.2" customHeight="1" thickBot="1">
      <c r="D45" s="92" t="s">
        <v>95</v>
      </c>
      <c r="E45" s="93" t="s">
        <v>96</v>
      </c>
      <c r="F45" s="93"/>
      <c r="G45" s="93"/>
      <c r="H45" s="160"/>
      <c r="I45" s="160"/>
      <c r="J45" s="160"/>
      <c r="K45" s="160"/>
      <c r="L45" s="90"/>
      <c r="M45" s="91"/>
      <c r="N45" s="91"/>
    </row>
    <row r="46" spans="1:27" ht="25.2" customHeight="1" thickBot="1">
      <c r="C46" s="94" t="s">
        <v>93</v>
      </c>
      <c r="D46" s="106"/>
      <c r="E46" s="107"/>
      <c r="F46" s="143"/>
      <c r="G46" s="143"/>
      <c r="H46" s="156"/>
      <c r="I46" s="156"/>
      <c r="J46" s="156"/>
      <c r="K46" s="156"/>
      <c r="L46" s="90"/>
      <c r="M46" s="91"/>
      <c r="N46" s="91"/>
    </row>
    <row r="58" spans="4:11">
      <c r="D58" s="56"/>
    </row>
    <row r="59" spans="4:11" ht="18">
      <c r="D59" s="141"/>
    </row>
    <row r="60" spans="4:11" ht="17.7" customHeight="1">
      <c r="D60" s="56"/>
      <c r="E60" s="56" t="s">
        <v>114</v>
      </c>
    </row>
    <row r="61" spans="4:11" ht="18" customHeight="1">
      <c r="D61" s="142"/>
      <c r="E61" s="142" t="s">
        <v>119</v>
      </c>
      <c r="F61" s="142"/>
      <c r="G61" s="142"/>
      <c r="H61" s="161"/>
      <c r="I61" s="161"/>
      <c r="J61" s="161"/>
      <c r="K61" s="161"/>
    </row>
  </sheetData>
  <mergeCells count="3">
    <mergeCell ref="B2:C2"/>
    <mergeCell ref="D3:L5"/>
    <mergeCell ref="B5:C5"/>
  </mergeCells>
  <pageMargins left="0.23622047244094491" right="3.937007874015748E-2" top="0.74803149606299213" bottom="0.74803149606299213" header="0.31496062992125984" footer="0.31496062992125984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886B-FB0D-4C5A-A47E-C95A666E2DF7}">
  <sheetPr>
    <pageSetUpPr fitToPage="1"/>
  </sheetPr>
  <dimension ref="B1:G20"/>
  <sheetViews>
    <sheetView view="pageBreakPreview" zoomScale="55" zoomScaleNormal="55" zoomScaleSheetLayoutView="55" zoomScalePageLayoutView="10" workbookViewId="0">
      <selection activeCell="I10" sqref="I10"/>
    </sheetView>
  </sheetViews>
  <sheetFormatPr defaultColWidth="8.69921875" defaultRowHeight="15.6"/>
  <cols>
    <col min="1" max="1" width="6.69921875" style="56" customWidth="1"/>
    <col min="2" max="2" width="6.69921875" style="53" customWidth="1"/>
    <col min="3" max="3" width="74.19921875" style="57" customWidth="1"/>
    <col min="4" max="4" width="18.69921875" style="58" customWidth="1"/>
    <col min="5" max="5" width="19.5" style="56" customWidth="1"/>
    <col min="6" max="6" width="24.5" style="56" customWidth="1"/>
    <col min="7" max="7" width="21.19921875" style="79" customWidth="1"/>
    <col min="8" max="16384" width="8.69921875" style="56"/>
  </cols>
  <sheetData>
    <row r="1" spans="2:7" ht="27.6" customHeight="1" thickBot="1">
      <c r="B1" s="139" t="s">
        <v>110</v>
      </c>
      <c r="G1" s="123" t="s">
        <v>102</v>
      </c>
    </row>
    <row r="2" spans="2:7" ht="97.95" customHeight="1" thickBot="1">
      <c r="B2" s="109"/>
      <c r="C2" s="110"/>
      <c r="D2" s="111" t="s">
        <v>106</v>
      </c>
      <c r="E2" s="112" t="s">
        <v>108</v>
      </c>
      <c r="F2" s="113" t="s">
        <v>107</v>
      </c>
      <c r="G2" s="112" t="s">
        <v>84</v>
      </c>
    </row>
    <row r="3" spans="2:7" ht="87.6" customHeight="1">
      <c r="B3" s="114" t="s">
        <v>74</v>
      </c>
      <c r="C3" s="115" t="s">
        <v>109</v>
      </c>
      <c r="D3" s="126">
        <f>SUM(D4:D19)</f>
        <v>0</v>
      </c>
      <c r="E3" s="126">
        <f>SUM(E4:E19)</f>
        <v>0</v>
      </c>
      <c r="F3" s="127">
        <f>SUM(F4:F19)</f>
        <v>0</v>
      </c>
      <c r="G3" s="128">
        <f>SUM(G4:G19)</f>
        <v>0</v>
      </c>
    </row>
    <row r="4" spans="2:7" ht="45" customHeight="1">
      <c r="B4" s="116" t="s">
        <v>75</v>
      </c>
      <c r="C4" s="117" t="s">
        <v>92</v>
      </c>
      <c r="D4" s="129"/>
      <c r="E4" s="129"/>
      <c r="F4" s="130"/>
      <c r="G4" s="131">
        <f>SUM(D4:F4)</f>
        <v>0</v>
      </c>
    </row>
    <row r="5" spans="2:7" ht="45" customHeight="1">
      <c r="B5" s="116" t="s">
        <v>76</v>
      </c>
      <c r="C5" s="118" t="s">
        <v>101</v>
      </c>
      <c r="D5" s="132"/>
      <c r="E5" s="132"/>
      <c r="F5" s="133"/>
      <c r="G5" s="131">
        <f t="shared" ref="G5:G19" si="0">SUM(D5:F5)</f>
        <v>0</v>
      </c>
    </row>
    <row r="6" spans="2:7" ht="45" customHeight="1">
      <c r="B6" s="116" t="s">
        <v>77</v>
      </c>
      <c r="C6" s="118" t="s">
        <v>101</v>
      </c>
      <c r="D6" s="132"/>
      <c r="E6" s="132"/>
      <c r="F6" s="133"/>
      <c r="G6" s="131">
        <f>SUM(D6:F6)</f>
        <v>0</v>
      </c>
    </row>
    <row r="7" spans="2:7" ht="45" customHeight="1">
      <c r="B7" s="116"/>
      <c r="C7" s="118" t="s">
        <v>101</v>
      </c>
      <c r="D7" s="132"/>
      <c r="E7" s="132"/>
      <c r="F7" s="133"/>
      <c r="G7" s="131">
        <f t="shared" si="0"/>
        <v>0</v>
      </c>
    </row>
    <row r="8" spans="2:7" ht="45" customHeight="1">
      <c r="B8" s="116"/>
      <c r="C8" s="118" t="s">
        <v>101</v>
      </c>
      <c r="D8" s="132"/>
      <c r="E8" s="132"/>
      <c r="F8" s="133"/>
      <c r="G8" s="131">
        <f t="shared" si="0"/>
        <v>0</v>
      </c>
    </row>
    <row r="9" spans="2:7" ht="45" customHeight="1">
      <c r="B9" s="116"/>
      <c r="C9" s="118" t="s">
        <v>101</v>
      </c>
      <c r="D9" s="132"/>
      <c r="E9" s="132"/>
      <c r="F9" s="133"/>
      <c r="G9" s="131">
        <f t="shared" si="0"/>
        <v>0</v>
      </c>
    </row>
    <row r="10" spans="2:7" ht="45" customHeight="1">
      <c r="B10" s="116"/>
      <c r="C10" s="118" t="s">
        <v>101</v>
      </c>
      <c r="D10" s="132"/>
      <c r="E10" s="132"/>
      <c r="F10" s="133"/>
      <c r="G10" s="131">
        <f t="shared" si="0"/>
        <v>0</v>
      </c>
    </row>
    <row r="11" spans="2:7" ht="45" customHeight="1">
      <c r="B11" s="116"/>
      <c r="C11" s="118" t="s">
        <v>101</v>
      </c>
      <c r="D11" s="132"/>
      <c r="E11" s="132"/>
      <c r="F11" s="133"/>
      <c r="G11" s="131">
        <f t="shared" si="0"/>
        <v>0</v>
      </c>
    </row>
    <row r="12" spans="2:7" ht="45" customHeight="1">
      <c r="B12" s="119"/>
      <c r="C12" s="118" t="s">
        <v>101</v>
      </c>
      <c r="D12" s="132"/>
      <c r="E12" s="132"/>
      <c r="F12" s="133"/>
      <c r="G12" s="131">
        <f t="shared" si="0"/>
        <v>0</v>
      </c>
    </row>
    <row r="13" spans="2:7" ht="45" customHeight="1">
      <c r="B13" s="119"/>
      <c r="C13" s="118" t="s">
        <v>101</v>
      </c>
      <c r="D13" s="132"/>
      <c r="E13" s="132"/>
      <c r="F13" s="133"/>
      <c r="G13" s="131">
        <f t="shared" si="0"/>
        <v>0</v>
      </c>
    </row>
    <row r="14" spans="2:7" ht="45" customHeight="1">
      <c r="B14" s="120"/>
      <c r="C14" s="118" t="s">
        <v>101</v>
      </c>
      <c r="D14" s="132"/>
      <c r="E14" s="132"/>
      <c r="F14" s="133"/>
      <c r="G14" s="131">
        <f>SUM(D14:F14)</f>
        <v>0</v>
      </c>
    </row>
    <row r="15" spans="2:7" ht="45" customHeight="1">
      <c r="B15" s="120"/>
      <c r="C15" s="118" t="s">
        <v>101</v>
      </c>
      <c r="D15" s="132"/>
      <c r="E15" s="132"/>
      <c r="F15" s="133"/>
      <c r="G15" s="131">
        <f t="shared" si="0"/>
        <v>0</v>
      </c>
    </row>
    <row r="16" spans="2:7" ht="45" customHeight="1">
      <c r="B16" s="120"/>
      <c r="C16" s="118" t="s">
        <v>101</v>
      </c>
      <c r="D16" s="132"/>
      <c r="E16" s="132"/>
      <c r="F16" s="133"/>
      <c r="G16" s="131">
        <f t="shared" si="0"/>
        <v>0</v>
      </c>
    </row>
    <row r="17" spans="2:7" ht="45" customHeight="1">
      <c r="B17" s="120"/>
      <c r="C17" s="118" t="s">
        <v>101</v>
      </c>
      <c r="D17" s="132"/>
      <c r="E17" s="132"/>
      <c r="F17" s="133"/>
      <c r="G17" s="131">
        <f t="shared" si="0"/>
        <v>0</v>
      </c>
    </row>
    <row r="18" spans="2:7" ht="45" customHeight="1">
      <c r="B18" s="120"/>
      <c r="C18" s="118" t="s">
        <v>101</v>
      </c>
      <c r="D18" s="132"/>
      <c r="E18" s="132"/>
      <c r="F18" s="133"/>
      <c r="G18" s="131">
        <f t="shared" si="0"/>
        <v>0</v>
      </c>
    </row>
    <row r="19" spans="2:7" ht="45" customHeight="1" thickBot="1">
      <c r="B19" s="121"/>
      <c r="C19" s="122" t="s">
        <v>101</v>
      </c>
      <c r="D19" s="134"/>
      <c r="E19" s="134"/>
      <c r="F19" s="135"/>
      <c r="G19" s="136">
        <f t="shared" si="0"/>
        <v>0</v>
      </c>
    </row>
    <row r="20" spans="2:7" ht="18">
      <c r="C20" s="105" t="s">
        <v>111</v>
      </c>
    </row>
  </sheetData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Arkusz1</vt:lpstr>
      <vt:lpstr>Arkusz1 (2)</vt:lpstr>
      <vt:lpstr>Załącznik 2 - Arkusz 1 - Oferta</vt:lpstr>
      <vt:lpstr>Załącznik 2 - Arkusz 2 - Pakiet</vt:lpstr>
      <vt:lpstr>Wzór W (2)</vt:lpstr>
      <vt:lpstr>Serwis pogwarancyjny stare</vt:lpstr>
      <vt:lpstr>'Serwis pogwarancyjny stare'!Obszar_wydruku</vt:lpstr>
      <vt:lpstr>'Wzór W (2)'!Obszar_wydruku</vt:lpstr>
      <vt:lpstr>'Załącznik 2 - Arkusz 1 - Oferta'!Obszar_wydruku</vt:lpstr>
      <vt:lpstr>'Załącznik 2 - Arkusz 2 - Pakiet'!Obszar_wydruku</vt:lpstr>
    </vt:vector>
  </TitlesOfParts>
  <Company>PCC Intermodal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Darek</dc:creator>
  <cp:lastModifiedBy>Dariusz Jabłoński</cp:lastModifiedBy>
  <cp:lastPrinted>2026-02-13T10:39:52Z</cp:lastPrinted>
  <dcterms:created xsi:type="dcterms:W3CDTF">2011-05-24T11:02:07Z</dcterms:created>
  <dcterms:modified xsi:type="dcterms:W3CDTF">2026-03-26T11:43:29Z</dcterms:modified>
</cp:coreProperties>
</file>