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jablonski\Documents\PCC_Intermodal\Przetargi_2017_2023\Lokomotywy_elektryczne_II\publikacja_26.02.2021\"/>
    </mc:Choice>
  </mc:AlternateContent>
  <xr:revisionPtr revIDLastSave="0" documentId="13_ncr:1_{E9E756B8-AEBF-4848-AFA2-40A24EC0C8A2}" xr6:coauthVersionLast="43" xr6:coauthVersionMax="43" xr10:uidLastSave="{00000000-0000-0000-0000-000000000000}"/>
  <bookViews>
    <workbookView xWindow="28680" yWindow="-120" windowWidth="29040" windowHeight="15990" tabRatio="825" firstSheet="2" activeTab="2" xr2:uid="{00000000-000D-0000-FFFF-FFFF00000000}"/>
  </bookViews>
  <sheets>
    <sheet name="Arkusz1" sheetId="1" state="hidden" r:id="rId1"/>
    <sheet name="Arkusz1 (2)" sheetId="4" state="hidden" r:id="rId2"/>
    <sheet name="1.Wzór W(II) Zadanie 2" sheetId="15" r:id="rId3"/>
    <sheet name="2.Przeglądy Zadanie 2" sheetId="5" r:id="rId4"/>
    <sheet name="3.Pakiet części Zadanie 2" sheetId="16" r:id="rId5"/>
    <sheet name="Wzór W (2)" sheetId="13" state="hidden" r:id="rId6"/>
    <sheet name="Serwis pogwarancyjny stare" sheetId="6" state="hidden" r:id="rId7"/>
  </sheets>
  <definedNames>
    <definedName name="_xlnm.Print_Area" localSheetId="2">'1.Wzór W(II) Zadanie 2'!$B$1:$G$60</definedName>
    <definedName name="_xlnm.Print_Area" localSheetId="3">'2.Przeglądy Zadanie 2'!$B$1:$G$18</definedName>
    <definedName name="_xlnm.Print_Area" localSheetId="6">'Serwis pogwarancyjny stare'!$A$1:$G$22</definedName>
    <definedName name="_xlnm.Print_Area" localSheetId="5">'Wzór W (2)'!$A$1:$L$63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15" l="1"/>
  <c r="E38" i="15" l="1"/>
  <c r="F19" i="15" l="1"/>
  <c r="E52" i="16"/>
  <c r="E51" i="16"/>
  <c r="E22" i="15" l="1"/>
  <c r="E33" i="15"/>
  <c r="E54" i="16"/>
  <c r="E53" i="16"/>
  <c r="E50" i="16"/>
  <c r="E49" i="16"/>
  <c r="E48" i="16"/>
  <c r="E47" i="16"/>
  <c r="E29" i="16"/>
  <c r="E26" i="16"/>
  <c r="E25" i="16"/>
  <c r="E23" i="16"/>
  <c r="E22" i="16"/>
  <c r="E19" i="16"/>
  <c r="E17" i="16"/>
  <c r="E16" i="16"/>
  <c r="F20" i="15"/>
  <c r="F16" i="15"/>
  <c r="E46" i="16" l="1"/>
  <c r="E45" i="16"/>
  <c r="E44" i="16"/>
  <c r="E43" i="16"/>
  <c r="E42" i="16"/>
  <c r="E41" i="16"/>
  <c r="E40" i="16"/>
  <c r="E28" i="16"/>
  <c r="E27" i="16"/>
  <c r="E24" i="16"/>
  <c r="E21" i="16"/>
  <c r="E20" i="16"/>
  <c r="E18" i="16"/>
  <c r="E15" i="16"/>
  <c r="E14" i="16"/>
  <c r="E13" i="16"/>
  <c r="E12" i="16"/>
  <c r="E11" i="16"/>
  <c r="E10" i="16"/>
  <c r="E9" i="16"/>
  <c r="E8" i="16"/>
  <c r="E7" i="16"/>
  <c r="E55" i="16" l="1"/>
  <c r="E29" i="15" s="1"/>
  <c r="E24" i="15"/>
  <c r="E13" i="15" l="1"/>
  <c r="G24" i="15" s="1"/>
  <c r="G16" i="15" l="1"/>
  <c r="G38" i="15"/>
  <c r="G29" i="15"/>
  <c r="G33" i="15"/>
  <c r="G20" i="15"/>
  <c r="G26" i="15"/>
  <c r="F8" i="5"/>
  <c r="F9" i="5"/>
  <c r="F10" i="5"/>
  <c r="F11" i="5"/>
  <c r="F12" i="5"/>
  <c r="F13" i="5"/>
  <c r="E27" i="13" l="1"/>
  <c r="D27" i="13"/>
  <c r="E26" i="13"/>
  <c r="D26" i="13"/>
  <c r="F25" i="13"/>
  <c r="E22" i="13"/>
  <c r="D22" i="13"/>
  <c r="F18" i="13"/>
  <c r="F27" i="13" l="1"/>
  <c r="F22" i="13"/>
  <c r="J12" i="13" s="1"/>
  <c r="K12" i="13" l="1"/>
  <c r="F12" i="13"/>
  <c r="G18" i="13" s="1"/>
  <c r="L12" i="13"/>
  <c r="G22" i="13" l="1"/>
  <c r="G25" i="13"/>
  <c r="G27" i="13"/>
  <c r="D3" i="6" l="1"/>
  <c r="E3" i="6"/>
  <c r="F3" i="6"/>
  <c r="G4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3" i="6" l="1"/>
  <c r="F7" i="5"/>
</calcChain>
</file>

<file path=xl/sharedStrings.xml><?xml version="1.0" encoding="utf-8"?>
<sst xmlns="http://schemas.openxmlformats.org/spreadsheetml/2006/main" count="546" uniqueCount="304">
  <si>
    <t>cena netto</t>
  </si>
  <si>
    <t xml:space="preserve">koszty serwisowania </t>
  </si>
  <si>
    <t>koszt robocizny</t>
  </si>
  <si>
    <t>koszt materiałów / części</t>
  </si>
  <si>
    <t>przedział mth od …. do ……</t>
  </si>
  <si>
    <t>przedział mth od 0    do ……</t>
  </si>
  <si>
    <t>przedział mth od …. do 10.000 mth</t>
  </si>
  <si>
    <t>OPCJA nr 1 CENA PODSTAWOWA</t>
  </si>
  <si>
    <t>wyszczegónienie</t>
  </si>
  <si>
    <t>Należy dokonać wyszczególnienia kosztów, o ile nie występują w standardzie (w cenie podstawowej)                                                 [w kolumnie cena netto wpisać: standard lub podać cenę]</t>
  </si>
  <si>
    <t>Załącznik nr 1 do specyfikacji / Załącznik nr 1 do Umowy</t>
  </si>
  <si>
    <t>OPCJA nr 1 WYPOSAŻENIE DODATKOWE</t>
  </si>
  <si>
    <t>- dodatkowe miejsce siedzące w kabinie,</t>
  </si>
  <si>
    <t>- podkładka do pisania z lampką,</t>
  </si>
  <si>
    <t>- osłona przeciwsłoneczna na przedniej szybie,</t>
  </si>
  <si>
    <t>- osłona przeciwsłoneczna na oknie dachowym,</t>
  </si>
  <si>
    <t>- elektroniczny układ przeciążenia, układ ważenia,</t>
  </si>
  <si>
    <t>- licznik kontenerów z funkcją zerowania,</t>
  </si>
  <si>
    <t>- dodatkowe oświetlenie robocze, 2 szt, 70 W, mocowane na wysięgniku,</t>
  </si>
  <si>
    <t>- dodatkowe oświetlenie robocze, 2 szt, 70 W, mocowane na chwytniku,</t>
  </si>
  <si>
    <t>- dodatkowe oświetlenie robocze, 4 szt, 70 W, mocowane na błotnikach,</t>
  </si>
  <si>
    <t>- zamykany na klucz wlew paliwa,</t>
  </si>
  <si>
    <t>- grzałka silnika,</t>
  </si>
  <si>
    <t>- pneumatyczny sygnał dźwiękowy,</t>
  </si>
  <si>
    <t>- dodatkowy filtr powietrza w kabinie,</t>
  </si>
  <si>
    <t>- podwyższony chwyt powietrza do silnika,</t>
  </si>
  <si>
    <t>- wstępny filtr powietrza silnika,</t>
  </si>
  <si>
    <t>- możliwość wyboru koloru urządzenia,</t>
  </si>
  <si>
    <t>- automatyczny rozsuw na 30',</t>
  </si>
  <si>
    <t>- blokada obrotu zapobiegająca uderzeniu chwytnika w wysięgnik</t>
  </si>
  <si>
    <t>- klimatyzacja,</t>
  </si>
  <si>
    <t>- haki pomocnicze w narożach chwytnika,</t>
  </si>
  <si>
    <t>- gniazdo 12 V w kabinie operatora,</t>
  </si>
  <si>
    <t>- hak holowniczy,</t>
  </si>
  <si>
    <t>- sygnał dźwiękowy cofania,</t>
  </si>
  <si>
    <t>- czujnik cofania,</t>
  </si>
  <si>
    <t>- czujnik niskiego stanu oleju,</t>
  </si>
  <si>
    <t>- sygnał włączonego biegu wstecznego</t>
  </si>
  <si>
    <t>- centralny układ smarowania,</t>
  </si>
  <si>
    <t>- opony typu slick,</t>
  </si>
  <si>
    <t>- system podgrzewania oleju hydraulicznego,</t>
  </si>
  <si>
    <t>demontowany spreader do przeładunku nadwozi wymiennych i naczep (piggy-back), ELME 953</t>
  </si>
  <si>
    <t>OPCJA nr 2 CENA PODSTAWOWA</t>
  </si>
  <si>
    <t>A1</t>
  </si>
  <si>
    <t>B1</t>
  </si>
  <si>
    <t>C1</t>
  </si>
  <si>
    <t>D1</t>
  </si>
  <si>
    <t>A2</t>
  </si>
  <si>
    <t>B2</t>
  </si>
  <si>
    <t>C2</t>
  </si>
  <si>
    <t>wariant bez podpór</t>
  </si>
  <si>
    <t>wariant z podporami</t>
  </si>
  <si>
    <r>
      <rPr>
        <b/>
        <sz val="11"/>
        <rFont val="Arial"/>
        <family val="2"/>
        <charset val="238"/>
      </rPr>
      <t xml:space="preserve">Urządzenie Reachstacker </t>
    </r>
    <r>
      <rPr>
        <sz val="11"/>
        <rFont val="Arial"/>
        <family val="2"/>
        <charset val="238"/>
      </rPr>
      <t>45 ton w I rzędzie oraz do 27 ton przy odległości 6,2m od krawędzi nawierzchni do osi drugiego toru terminalowego, wg specyfikacji przedmiotu przetargu</t>
    </r>
  </si>
  <si>
    <r>
      <rPr>
        <b/>
        <sz val="11"/>
        <rFont val="Arial"/>
        <family val="2"/>
        <charset val="238"/>
      </rPr>
      <t xml:space="preserve">Urządzenie Reachstacker  </t>
    </r>
    <r>
      <rPr>
        <sz val="11"/>
        <rFont val="Arial"/>
        <family val="2"/>
        <charset val="238"/>
      </rPr>
      <t>45 ton w I rzędzie oraz do 30 ton przy odległości 6,2m od krawędzi nawierzchni do osi drugiego toru terminalowego wyposażenie wg specyfikacji</t>
    </r>
  </si>
  <si>
    <t>suma pozycji od 1 do 30</t>
  </si>
  <si>
    <t>cena danej pozycji netto</t>
  </si>
  <si>
    <t>Koszty wg przepracowanych mth urządzenia</t>
  </si>
  <si>
    <t>koszty dojazdu serwisu do KUTNA</t>
  </si>
  <si>
    <t>E1</t>
  </si>
  <si>
    <t>koszty 1 roboczogodziny pracy serwisanta</t>
  </si>
  <si>
    <t>inne</t>
  </si>
  <si>
    <t>przedział mth od …. Do 6000 mth</t>
  </si>
  <si>
    <t>SUMA kosztów serwisowania OGÓŁEM do 6.000 mth                             [suma kosztów wykazanych poniżej w pozycjach jednostkowych]</t>
  </si>
  <si>
    <t>przedział mth od 6001 do ……</t>
  </si>
  <si>
    <t>SUMA kosztów serwisowania OGÓŁEM od 0 mth do 10.000 mth [suma kosztów wykazanych powyżej w pozycjach jednostkowych]</t>
  </si>
  <si>
    <t>SUMA kosztów serwisowania OGÓŁEM od 0 do 6.000 mth                             [suma kosztów wykazanych poniżej w pozycjach jednostkowych]</t>
  </si>
  <si>
    <t>D2</t>
  </si>
  <si>
    <t>E2</t>
  </si>
  <si>
    <t>Cr</t>
  </si>
  <si>
    <t>Cd</t>
  </si>
  <si>
    <t>Cp</t>
  </si>
  <si>
    <t>Cs</t>
  </si>
  <si>
    <t>Cena dojazdu serwisu do terminala kontenerowego</t>
  </si>
  <si>
    <t xml:space="preserve"> Cena 1 roboczogodziny pracy serwisanta</t>
  </si>
  <si>
    <t>L.p.</t>
  </si>
  <si>
    <t>1.</t>
  </si>
  <si>
    <t>2.</t>
  </si>
  <si>
    <t>3.</t>
  </si>
  <si>
    <t>Cena 1 szt urządzenia przeładunkowego reachstacker</t>
  </si>
  <si>
    <t>przedział mth od ……........... do …….............…</t>
  </si>
  <si>
    <t>przedział mth od 0                 do ……...........…</t>
  </si>
  <si>
    <t>koszt materiałów / części         [a]</t>
  </si>
  <si>
    <t>koszt robocizny                        [b]</t>
  </si>
  <si>
    <t>zryczałtowany koszt dojazdu          [c]</t>
  </si>
  <si>
    <t>RAZEM                     [a]+[b]+[c]</t>
  </si>
  <si>
    <t>ceny w EUR netto</t>
  </si>
  <si>
    <t>Cena serwisowania w okresie gwarancji</t>
  </si>
  <si>
    <t>SUMA serwisowania OGÓŁEM aż do zakończenia okresu gwarancji                                                                                [suma kosztów wykazanych poniżej w pozycjach jednostkowych]</t>
  </si>
  <si>
    <t>przedział mth od …. do zakończenia okresu gwarancji</t>
  </si>
  <si>
    <t>Załącznik nr 10 do specyfikacji</t>
  </si>
  <si>
    <t>Formularz oferty finalnej</t>
  </si>
  <si>
    <t>Formularz oferty do aukcji</t>
  </si>
  <si>
    <t>przedział mth od zakończenia okresu gwarancji do …</t>
  </si>
  <si>
    <t>Przewidywany okres dostępności części</t>
  </si>
  <si>
    <t>Model urządzenia</t>
  </si>
  <si>
    <t>data od</t>
  </si>
  <si>
    <t>data do</t>
  </si>
  <si>
    <t>nazwa modelu</t>
  </si>
  <si>
    <t>Oferent oświadcza, że przedmiotem oferty jest następujący model urządzenia wraz z przewidywanym okresem produkcji oraz dostępności części:</t>
  </si>
  <si>
    <t>Przewidywany okres produkcji modelu</t>
  </si>
  <si>
    <t>Wartość W</t>
  </si>
  <si>
    <t>przedział mth od ………..................... do ………...................</t>
  </si>
  <si>
    <t>strona 4/5</t>
  </si>
  <si>
    <t>Cp**</t>
  </si>
  <si>
    <t>* wg wyposażenia standardowego zgodnie ze Specyfikacją</t>
  </si>
  <si>
    <t>** cena dotyczy roboczogodziny jednego serwisanta</t>
  </si>
  <si>
    <t>materiały / części         [a]</t>
  </si>
  <si>
    <t>zryczałtowany dojazd          [c]</t>
  </si>
  <si>
    <t>robocizna       [b]</t>
  </si>
  <si>
    <t>SUMA za okres od zakończenia okresu gwarancji do uzyskania przebiegu 10 000 mth                                                                                [suma pozycji wykazanych poniżej w pozycjach jednostkowych]</t>
  </si>
  <si>
    <t>Tabela "Cena serwisu 1-go urządzenia w okresie od zakończenia gwarancji do 10 000 mth w [PLN]"***</t>
  </si>
  <si>
    <t>*** Określenie ceny serwisu po okresie gwarancji pełni wyłącznie funkcję informacyjną, nie stanowi natomiast składnika wzoru "W"</t>
  </si>
  <si>
    <t>..............................................................................</t>
  </si>
  <si>
    <t>podpis</t>
  </si>
  <si>
    <t>…...................................................................................</t>
  </si>
  <si>
    <t>Zamawiający udostępnia niniejszy arkusz w  formie pliku Excel oraz wymaga, aby został on wypełniony w wersji elektronicznej w sposób czytelny, a następnie wydrukowany, podpisany oraz przesłany zgodnie z warunkami Specyfikacji. Oferent wypełnia wyłącznie białe pola, w przypadku wpisywania cen należy podać wartość netto.</t>
  </si>
  <si>
    <t>Cl*</t>
  </si>
  <si>
    <t>Cena 1 szt lokomotywy (EUR)</t>
  </si>
  <si>
    <t>Nazwa czynności</t>
  </si>
  <si>
    <t>4.</t>
  </si>
  <si>
    <t>5.</t>
  </si>
  <si>
    <t>strona 1/5</t>
  </si>
  <si>
    <t xml:space="preserve">                                  podpis</t>
  </si>
  <si>
    <t>cena 1 szt lokomotywy DC</t>
  </si>
  <si>
    <t>cena 1 szt lokomotywy MS</t>
  </si>
  <si>
    <t>Cena serwisu 1 lokomotywy za 1 km  aż do P4</t>
  </si>
  <si>
    <t>Zakładany koszt serwisu 1 lokomotywy</t>
  </si>
  <si>
    <t>Cp4</t>
  </si>
  <si>
    <t>Cpk</t>
  </si>
  <si>
    <t>Wszystkie ceny w EUR</t>
  </si>
  <si>
    <t>współczynnik (zakładana kalkulacyjnie ilość km)</t>
  </si>
  <si>
    <t>zakładana ilość kilometrów rocznie</t>
  </si>
  <si>
    <t>średnia ważona cena lokomotywy</t>
  </si>
  <si>
    <t>średnia ważona cena serwisu</t>
  </si>
  <si>
    <t xml:space="preserve">Cena ryczałtowa za 1 roboczogodzinę (RBH) pracy serwisu </t>
  </si>
  <si>
    <t>Cena za pakiet kolizyjny</t>
  </si>
  <si>
    <t>Cena przeglądu P4 dla jednej lokomotywy</t>
  </si>
  <si>
    <t>dla DC</t>
  </si>
  <si>
    <t>dla MS</t>
  </si>
  <si>
    <t>ilość i struktura lokomotyw</t>
  </si>
  <si>
    <t>W = Cl + Cs + Cd + Cp</t>
  </si>
  <si>
    <t>Cet</t>
  </si>
  <si>
    <t>Cena za moduł dojazdowy</t>
  </si>
  <si>
    <t>Cmd</t>
  </si>
  <si>
    <t>Cena za utrzymanie systemów ETCS</t>
  </si>
  <si>
    <t>Cud</t>
  </si>
  <si>
    <t>Cena serwisu 1 lokomotywy za 1 km dla każdego kilometra powyżej średniej = 180 tys.</t>
  </si>
  <si>
    <r>
      <t xml:space="preserve">Cena ryczałtowa za 1 km dojazdu serwisu </t>
    </r>
    <r>
      <rPr>
        <b/>
        <sz val="12"/>
        <color rgb="FFFF0000"/>
        <rFont val="Arial"/>
        <family val="2"/>
        <charset val="238"/>
      </rPr>
      <t xml:space="preserve">do warsztatów Zamawiającego </t>
    </r>
  </si>
  <si>
    <r>
      <t xml:space="preserve">cena 1 szt lokomotywy 
</t>
    </r>
    <r>
      <rPr>
        <b/>
        <sz val="14"/>
        <rFont val="Arial"/>
        <family val="2"/>
        <charset val="238"/>
      </rPr>
      <t>DC</t>
    </r>
  </si>
  <si>
    <r>
      <t xml:space="preserve">cena 1 szt lokomotywy 
</t>
    </r>
    <r>
      <rPr>
        <b/>
        <sz val="14"/>
        <rFont val="Arial"/>
        <family val="2"/>
        <charset val="238"/>
      </rPr>
      <t>MS</t>
    </r>
  </si>
  <si>
    <t>średnia ważona zakładna cena</t>
  </si>
  <si>
    <t xml:space="preserve">Opis/nazwa </t>
  </si>
  <si>
    <t>waga składników</t>
  </si>
  <si>
    <t>ClDC</t>
  </si>
  <si>
    <t>ClMS</t>
  </si>
  <si>
    <t>CsDc</t>
  </si>
  <si>
    <t>CsMs</t>
  </si>
  <si>
    <t>Model oferowanej lokomotywy</t>
  </si>
  <si>
    <t xml:space="preserve">Nakładka ślizgowa 3kV DC (PL) (nakładka węglowa) </t>
  </si>
  <si>
    <t>Przewody pneumatyczne sterowania odbierakiem prądu - dotyczy wszystkich przewodów elastycznych na dachu lokomotywy</t>
  </si>
  <si>
    <t>Dysza smarowania obrzeży kół lokomotywy</t>
  </si>
  <si>
    <t>Przewód pneumatyczny układu smarowania obrzeży kół lokomotywy</t>
  </si>
  <si>
    <t>Dysza piasecznicy</t>
  </si>
  <si>
    <t>Przewód pneumatyczny układu piasecznicy</t>
  </si>
  <si>
    <t>Zderzaki</t>
  </si>
  <si>
    <t>Zgarniacz torowv (lemiesz, pług) na przodzie pojazdu</t>
  </si>
  <si>
    <t>Izolatory dachowe</t>
  </si>
  <si>
    <t>Komplet rozłączanych szyn i żył miedzianych na dachu lokomotywy bez połączenia elastycznego między odbierakiem a szyną zbiorczą</t>
  </si>
  <si>
    <t>Silnik wycieraczek</t>
  </si>
  <si>
    <t>Reflektory P+L</t>
  </si>
  <si>
    <t>Reflektor górny</t>
  </si>
  <si>
    <t>Sprzęg śrubowy</t>
  </si>
  <si>
    <t>Cmd(I)</t>
  </si>
  <si>
    <t>Opcja techniczna 1 - Cmd</t>
  </si>
  <si>
    <t>A</t>
  </si>
  <si>
    <t>B</t>
  </si>
  <si>
    <t>C</t>
  </si>
  <si>
    <t>D</t>
  </si>
  <si>
    <t>E</t>
  </si>
  <si>
    <t>F</t>
  </si>
  <si>
    <t>2 komplety dla całej lokomotywy</t>
  </si>
  <si>
    <t>2 komplety dla jednego wózka</t>
  </si>
  <si>
    <t>1 komplet</t>
  </si>
  <si>
    <t>2 prawe i 2 lewe</t>
  </si>
  <si>
    <t>2 komplety</t>
  </si>
  <si>
    <t>Ilość przyjęta do wyceny pakietu części zamiennych  [szt.]</t>
  </si>
  <si>
    <t>4 szt. 3 kV DC (PL)</t>
  </si>
  <si>
    <t>Elektromagnesy SHP</t>
  </si>
  <si>
    <t>Cena jednostkowa netto [EUR]</t>
  </si>
  <si>
    <t>Wartość netto 
(kol. C x kol. D) [EUR]</t>
  </si>
  <si>
    <t>Termin 
realizacji</t>
  </si>
  <si>
    <t>Gwarantowany termin 
realizacji (wskazać ilość dni)</t>
  </si>
  <si>
    <t>Cena jednostkowa EXW netto [EUR]</t>
  </si>
  <si>
    <t>G</t>
  </si>
  <si>
    <t>Uwagi</t>
  </si>
  <si>
    <t>Silnik trakcyjny</t>
  </si>
  <si>
    <t>Przetwornica</t>
  </si>
  <si>
    <t>Anteny ETCS/SHP (odpowiednio) z okablowaniem i mocowaniem</t>
  </si>
  <si>
    <t>Tabela "Cena przeglądów lokomotywy  [EUR] "</t>
  </si>
  <si>
    <t>Cena przeglądu P1</t>
  </si>
  <si>
    <t>Cena przeglądu P2</t>
  </si>
  <si>
    <t>Cena przeglądu P3</t>
  </si>
  <si>
    <t>Cena przeglądu systemu SHP</t>
  </si>
  <si>
    <t>Ilość przyjęta do wyceny pakietu części zamiennych  [szt./kpl.]</t>
  </si>
  <si>
    <t>Kompletna szyba czołowa (wartość netto za 4 szt.)</t>
  </si>
  <si>
    <t>Szyby boczne kabiny/szyby w wejściowych drzwiach bocznych do kabiny (wartość netto za 4 szt.)</t>
  </si>
  <si>
    <t>materiały / części
 [a]</t>
  </si>
  <si>
    <t>robocizna 
[b]</t>
  </si>
  <si>
    <t>RAZEM
 [a]+[b]</t>
  </si>
  <si>
    <t xml:space="preserve">Cena za części - pakiet części </t>
  </si>
  <si>
    <t xml:space="preserve">Szczotki uziemiające (maźnicy)   </t>
  </si>
  <si>
    <t>arkusz 1</t>
  </si>
  <si>
    <t>Cml(I)</t>
  </si>
  <si>
    <t>Zamawiający udostępnia niniejszy arkusz w  formie pliku Excel oraz wymaga, aby został on wypełniony w wersji elektronicznej w sposób czytelny, a następnie wydrukowany, podpisany oraz przesłany zgodnie z warunkami Specyfikacji. Oferent wypełnia wyłącznie białe pola, w przypadku wpisywania cen należy podać wartość netto.Opisy wyróżnione kolorem żółtym oznaczają dane, które są konieczne do aukcji.</t>
  </si>
  <si>
    <t>Cena za 1 rbh na terenie Polski</t>
  </si>
  <si>
    <t>Skumulowana szacunkowa wartość dojazdów za 8 lat</t>
  </si>
  <si>
    <t>Skumulowana szacunkowa wartość prac dodatkowych serwisantów za 8 lat</t>
  </si>
  <si>
    <t>dla 1 szt. lokomotywy</t>
  </si>
  <si>
    <t>Ilość lokomotyw</t>
  </si>
  <si>
    <t>Cena serwisu lokomotywy za 1 km przebiegu</t>
  </si>
  <si>
    <t>Cena serwisu lokomotywy za 1 km powyżej rocznego limitu 180 000 km</t>
  </si>
  <si>
    <t>Cena za pomalowanie lokomotywy w barwy firmowe</t>
  </si>
  <si>
    <t xml:space="preserve">Nabieżniki do pantografu 3kV DC (PL)  </t>
  </si>
  <si>
    <t>oś (od zestawu kołowego)</t>
  </si>
  <si>
    <t>Odbierak prądu / pantograf (PL) wraz z elementami mocującymi</t>
  </si>
  <si>
    <t>Ramiona wycieraczek (2 L i 2 P)</t>
  </si>
  <si>
    <t>pióro wycieraczek</t>
  </si>
  <si>
    <t>8 szt.</t>
  </si>
  <si>
    <t>Szyba reflektora głównego</t>
  </si>
  <si>
    <t>Przewód hamulcowy (na czołownicy)</t>
  </si>
  <si>
    <t>4 szt. 8 Atm + 4 szt. 5 Atm</t>
  </si>
  <si>
    <t>Kurek końcowy hamulcowy (na czołownicy)</t>
  </si>
  <si>
    <t>(teoretyczna ilość km powyżej limitu rocznie)</t>
  </si>
  <si>
    <t>zakładana ilość kilometrów dojazdu rocznie = 15000km</t>
  </si>
  <si>
    <t>zakładana ilość godzin pracy serwisantów do serwisów dodatkowych rocznie</t>
  </si>
  <si>
    <t>cena</t>
  </si>
  <si>
    <t>2 zestawy kołowe</t>
  </si>
  <si>
    <t>1 prawy i 1 lewy</t>
  </si>
  <si>
    <t>Stopnie wejściowe na czołownicy (wartość netto za 2 szt.)</t>
  </si>
  <si>
    <t>Stopnie wejściowe do kabiny (wartość netto za 2 szt.)</t>
  </si>
  <si>
    <t>Wózek - komplet wraz z zestawami koł.</t>
  </si>
  <si>
    <t>4 szt</t>
  </si>
  <si>
    <t>2 szt</t>
  </si>
  <si>
    <t>1 szt</t>
  </si>
  <si>
    <t>Szyba czołowa reflektorów dolnych P+L (wartość netto za 4 szt.)</t>
  </si>
  <si>
    <t>Głowica odbieraka pradu 3kV DC (PL) wraz z przewodami el. (kompletne ślizgacze)</t>
  </si>
  <si>
    <t>2 szt.</t>
  </si>
  <si>
    <t>Manipulator radiotelefonu</t>
  </si>
  <si>
    <t>Słuchawka wraz z przewodem</t>
  </si>
  <si>
    <t>SUMA wartości za pakiet części do konfiguracji II</t>
  </si>
  <si>
    <t>Przewidywany okres produkcji modelu  w konfiguracji II</t>
  </si>
  <si>
    <t>Przewidywany okres dostępności części w konfiguracji II</t>
  </si>
  <si>
    <t>nazwa modelu dla konfiguracji II</t>
  </si>
  <si>
    <t>PL = 600 h; Inne  kraje= 0 h</t>
  </si>
  <si>
    <t>Cena za 1 rbh poza granicami Polski*</t>
  </si>
  <si>
    <t>skumulowana wartość dla zadania II: 
(dla 3 szt. lokomotyw)</t>
  </si>
  <si>
    <t>waga ceny w stosunku do W2</t>
  </si>
  <si>
    <r>
      <t xml:space="preserve">Opcja </t>
    </r>
    <r>
      <rPr>
        <b/>
        <sz val="14"/>
        <rFont val="Czcionka tekstu podstawowego"/>
        <charset val="238"/>
      </rPr>
      <t>techniczna 2  - Cml</t>
    </r>
  </si>
  <si>
    <t>ZADANIE II (drugie) - dotyczy lokomotyw w konfiguracji II</t>
  </si>
  <si>
    <t>* cena należy podac, o ile lokomotywa posiada dopuszczenie do eksploatacji w dodatkowym kraju poza PL lub została wyprodukowana poza Polską</t>
  </si>
  <si>
    <t>arkusz 2</t>
  </si>
  <si>
    <t>strona 1/4</t>
  </si>
  <si>
    <t>strona 2/4</t>
  </si>
  <si>
    <t>strona 3/4</t>
  </si>
  <si>
    <t>strona 4/4</t>
  </si>
  <si>
    <t>arkusz 3</t>
  </si>
  <si>
    <t>Cl(II)</t>
  </si>
  <si>
    <t>Css(II)</t>
  </si>
  <si>
    <t>Cs(II)</t>
  </si>
  <si>
    <t>Csd(II)</t>
  </si>
  <si>
    <t>Csds(II)</t>
  </si>
  <si>
    <t>Cp4(II)</t>
  </si>
  <si>
    <t>Cpc(II)</t>
  </si>
  <si>
    <t>Cd(II)</t>
  </si>
  <si>
    <t>Cds(II)</t>
  </si>
  <si>
    <t>Cp(II)</t>
  </si>
  <si>
    <t>Cps(II)</t>
  </si>
  <si>
    <t>Zestaw kołowy składający się z dwóch kół, osi, przekładni oraz maźnice</t>
  </si>
  <si>
    <r>
      <t>Cp</t>
    </r>
    <r>
      <rPr>
        <b/>
        <vertAlign val="subscript"/>
        <sz val="12"/>
        <color theme="1"/>
        <rFont val="Czcionka tekstu podstawowego"/>
        <charset val="238"/>
      </rPr>
      <t>PL(II)</t>
    </r>
  </si>
  <si>
    <t>Cena za dojazd (za 1 km)</t>
  </si>
  <si>
    <t>Wartość W(II) dla zadania II</t>
  </si>
  <si>
    <t>Załącznik nr 9b do specyfikacji / Załącznik nr 3 do umowy dostawy*</t>
  </si>
  <si>
    <t>PAKIET CZĘŚCI ZAMIENNYCH DLA KONFIGURACJI II**</t>
  </si>
  <si>
    <t>**UWAGI:</t>
  </si>
  <si>
    <t>Cena przeglądu modułu dojazdowego**</t>
  </si>
  <si>
    <t>*  Załączając niniejszy formularz do oferty do aukcji należy skreślić (bądź usunąć) oznaczenie, że jest Załącznikiem nr 3 do umowy dostawy, zaś załączając go do Oferty pisemnej, należy  skreślić (bądź usunąć) oznaczenie, że jest załącznikiem nr 9a do Specyfikacji.</t>
  </si>
  <si>
    <t>** tylko w przypadku zaoferowania modułu dojazdowego; podać średnią cenę przeglądu; dotyczy bieżących przeglądów modułu</t>
  </si>
  <si>
    <t>Lp</t>
  </si>
  <si>
    <t>przegląd rewizyjny modułu dojazdowego</t>
  </si>
  <si>
    <t>Cena pierwszego rewizyjnego modułu dojazdowego np. przy okazji P4 
(nie zostanie uwzględniona we wzorze W")</t>
  </si>
  <si>
    <t>Skumulowana szacunkowa wartość serwisu lokomotywy
(przy rocznym przebiegu 180 000 km x 8 lat)</t>
  </si>
  <si>
    <t>Skumulowana szacunkowa wartość serwisu lokomotywy 
(po przekroczeniu rocznego limitu x 8 lat)</t>
  </si>
  <si>
    <t>Cena pierwszego przeglądu P4 dla jednej lokomotywy 
(bez modułu dojazdowego, cena podstawowa)</t>
  </si>
  <si>
    <t>* Załączając niniejszy formularz do oferty do aukcji należy skreślić (bądź usunąć) oznaczenie, że jest Załącznikiem nr 3 do umowy dostawy, zaś załączając go do Oferty pisemnej, należy  skreślić (bądź usunąć) oznaczenie, że jest załącznikiem nr 9a do Specyfikacji.</t>
  </si>
  <si>
    <t>W(II) = Cl(II) + Css(II) + Csds(II) + Cp4(II) + Cpc(II) + Cds(II) + Cps(II)</t>
  </si>
  <si>
    <t>wartość wskaźnika "W(II)" wylicza się wg nastąpującego wzoru:</t>
  </si>
  <si>
    <t>koło monoblokowe zestawu kołowego (od zestawu kołowego)</t>
  </si>
  <si>
    <r>
      <t xml:space="preserve">1. Oferent wypełnia tabelę tylko dla lokomotyw </t>
    </r>
    <r>
      <rPr>
        <b/>
        <sz val="14"/>
        <color rgb="FF0070C0"/>
        <rFont val="Arial"/>
        <family val="2"/>
        <charset val="238"/>
      </rPr>
      <t>w konfiguracji II</t>
    </r>
    <r>
      <rPr>
        <sz val="14"/>
        <color rgb="FF0070C0"/>
        <rFont val="Arial"/>
        <family val="2"/>
        <charset val="238"/>
      </rPr>
      <t xml:space="preserve">. W pozycjach, które nie dotyczą tej konfig lub dla których Oferent nie deklaruje dostarczenia części, należy wpisać w kol. G ("Uwagi")  "Nie dotyczy" </t>
    </r>
  </si>
  <si>
    <r>
      <t>2. Zamawiający ma prawo dokonać zamówienia poszczególnych części</t>
    </r>
    <r>
      <rPr>
        <sz val="14"/>
        <color rgb="FFC00000"/>
        <rFont val="Arial"/>
        <family val="2"/>
        <charset val="238"/>
      </rPr>
      <t xml:space="preserve"> </t>
    </r>
    <r>
      <rPr>
        <sz val="14"/>
        <color rgb="FF0070C0"/>
        <rFont val="Arial"/>
        <family val="2"/>
        <charset val="238"/>
      </rPr>
      <t xml:space="preserve">w ilościach wg swoich potrzeb do lokomotyw dostarczonych przez Dostawcę. Suma wartości netto wskazana w kolumnie E służy jedynie do wyceny wskaźnika "W" w toku akcji. Wartość ta zostanie przeniesiona automatycznie jako </t>
    </r>
    <r>
      <rPr>
        <sz val="14"/>
        <color rgb="FFFF0000"/>
        <rFont val="Arial"/>
        <family val="2"/>
        <charset val="238"/>
      </rPr>
      <t>Cpc do komórki E29 w arkuszu 1 w niniejszym Załączniku nr 9b</t>
    </r>
    <r>
      <rPr>
        <sz val="14"/>
        <color rgb="FF0070C0"/>
        <rFont val="Arial"/>
        <family val="2"/>
        <charset val="238"/>
      </rPr>
      <t xml:space="preserve"> do Specyfikacji.</t>
    </r>
  </si>
  <si>
    <t>3. Niniejsze ceny obowiązują w okresie 3 lat od daty zawarcia umowy, a po tym terminie podlegają indeksacji w sposób określony w Części II Specyfikacji.</t>
  </si>
  <si>
    <t>5. We wszystkich w/w pozycjach chodzi o części nowe, kompletne wraz z ewentualnymi akcesoriami umożliwającymi wymianę danej części bez konieczności odrębnych zamówień dla detali / akcesoriów (np. montażowych).</t>
  </si>
  <si>
    <t>6. O ile w/w części zostaną zakupione przez Odbiorcę to będą stanowić własność Odbiorcy. W gestii Odbiorcy leży decyzja o tym, czy serwis prowadzący utrzymanie lokomotyw będzie mógł użyć danej części. Taki scenariusz jest dopuszczalny, o ile podmiot świadczący utrzymanie zobowiąże się do niezwłocznego odtworzenia zapasu. Prosimy wykazać w/w ceny bez kosztów transportu; koszt dostawy części będzie przedmiotem indywidualnej wyceny, po odrębnym zapytaniu ze strony Odbiorcy.</t>
  </si>
  <si>
    <t xml:space="preserve">7. *  Załączając niniejszy formularz do oferty do aukcji należy skreślić (lub usunąć) oznaczenie, że jest Załącznikiem nr 3 do umowy dostawy, zaś załączając go do Oferty pisemnej, należy  skreślić (lub usunąć) </t>
  </si>
  <si>
    <t>4.W kolumnie "F" Zamawiający oczekuje terminu dostępności części nie dłuższego niż 60 dni, za wyjątkiem takich części jak: silnik trakcyjny, wózek, koło monoblokowe i zestaw kołowy, dla których dostępność oczekiwana wynosi 180 dni; niezależnie od podanego w kolumnie "F" terminu kary umowne będą mogły być naliczane, gdy dostawa nastąpi w czasie dłuższym niż odpowiednio 60 lub 180 dni. W przypadku podania w kol F terminów dostępności dłuższych niż odpowiednio 60 lub 180 dni, kary umowne mogą być naliczane po przekroczeniu tych terminów.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</si>
</sst>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3" formatCode="_-* #,##0.00_-;\-* #,##0.00_-;_-* &quot;-&quot;??_-;_-@_-"/>
    <numFmt numFmtId="164" formatCode="yyyy/mm/dd;@"/>
    <numFmt numFmtId="165" formatCode="#,##0.00_ ;\-#,##0.00\ "/>
    <numFmt numFmtId="166" formatCode="0.0%"/>
    <numFmt numFmtId="167" formatCode="_-[$€-2]\ * #,##0.00_-;\-[$€-2]\ * #,##0.00_-;_-[$€-2]\ * &quot;-&quot;??_-;_-@_-"/>
  </numFmts>
  <fonts count="90">
    <font>
      <sz val="11"/>
      <color theme="1"/>
      <name val="Czcionka tekstu podstawowego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family val="2"/>
      <charset val="238"/>
    </font>
    <font>
      <b/>
      <sz val="20"/>
      <color theme="1"/>
      <name val="Czcionka tekstu podstawowego"/>
      <charset val="238"/>
    </font>
    <font>
      <b/>
      <sz val="20"/>
      <name val="Czcionka tekstu podstawowego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Czcionka tekstu podstawowego"/>
      <charset val="238"/>
    </font>
    <font>
      <sz val="11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zcionka tekstu podstawowego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i/>
      <sz val="12"/>
      <color theme="1"/>
      <name val="Arial"/>
      <family val="2"/>
      <charset val="238"/>
    </font>
    <font>
      <b/>
      <sz val="12"/>
      <color theme="1"/>
      <name val="Czcionka tekstu podstawowego"/>
      <family val="2"/>
      <charset val="238"/>
    </font>
    <font>
      <i/>
      <sz val="10"/>
      <color theme="1"/>
      <name val="Czcionka tekstu podstawowego"/>
      <charset val="238"/>
    </font>
    <font>
      <i/>
      <sz val="10"/>
      <color theme="1"/>
      <name val="Arial"/>
      <family val="2"/>
      <charset val="238"/>
    </font>
    <font>
      <i/>
      <sz val="10"/>
      <color theme="1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8"/>
      <color theme="1"/>
      <name val="Czcionka tekstu podstawowego"/>
      <charset val="238"/>
    </font>
    <font>
      <b/>
      <sz val="18"/>
      <name val="Arial"/>
      <family val="2"/>
      <charset val="238"/>
    </font>
    <font>
      <i/>
      <sz val="14"/>
      <name val="Arial"/>
      <family val="2"/>
      <charset val="238"/>
    </font>
    <font>
      <sz val="22"/>
      <color theme="1"/>
      <name val="Czcionka tekstu podstawowego"/>
      <family val="2"/>
      <charset val="238"/>
    </font>
    <font>
      <b/>
      <sz val="22"/>
      <color theme="1"/>
      <name val="Czcionka tekstu podstawowego"/>
      <charset val="238"/>
    </font>
    <font>
      <i/>
      <sz val="22"/>
      <color theme="1"/>
      <name val="Czcionka tekstu podstawowego"/>
      <charset val="238"/>
    </font>
    <font>
      <b/>
      <sz val="18"/>
      <color theme="1"/>
      <name val="Arial"/>
      <family val="2"/>
      <charset val="238"/>
    </font>
    <font>
      <sz val="18"/>
      <color theme="1"/>
      <name val="Czcionka tekstu podstawowego"/>
      <charset val="238"/>
    </font>
    <font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6"/>
      <name val="Arial"/>
      <family val="2"/>
      <charset val="238"/>
    </font>
    <font>
      <b/>
      <sz val="16"/>
      <color theme="1"/>
      <name val="Czcionka tekstu podstawowego"/>
      <charset val="238"/>
    </font>
    <font>
      <b/>
      <sz val="16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Czcionka tekstu podstawowego"/>
      <charset val="238"/>
    </font>
    <font>
      <sz val="16"/>
      <color rgb="FFFF0000"/>
      <name val="Arial"/>
      <family val="2"/>
      <charset val="238"/>
    </font>
    <font>
      <i/>
      <sz val="14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b/>
      <i/>
      <sz val="18"/>
      <name val="Arial"/>
      <family val="2"/>
      <charset val="238"/>
    </font>
    <font>
      <i/>
      <sz val="20"/>
      <color theme="1"/>
      <name val="Czcionka tekstu podstawowego"/>
      <charset val="238"/>
    </font>
    <font>
      <i/>
      <sz val="12"/>
      <name val="Arial"/>
      <family val="2"/>
      <charset val="238"/>
    </font>
    <font>
      <i/>
      <sz val="12"/>
      <color rgb="FFFF0000"/>
      <name val="Arial"/>
      <family val="2"/>
      <charset val="238"/>
    </font>
    <font>
      <i/>
      <sz val="12"/>
      <color theme="1"/>
      <name val="Czcionka tekstu podstawowego"/>
      <charset val="238"/>
    </font>
    <font>
      <b/>
      <sz val="12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8"/>
      <color theme="1"/>
      <name val="Arial"/>
      <family val="2"/>
      <charset val="238"/>
    </font>
    <font>
      <i/>
      <sz val="20"/>
      <color theme="1"/>
      <name val="Arial"/>
      <family val="2"/>
      <charset val="238"/>
    </font>
    <font>
      <sz val="8"/>
      <name val="Czcionka tekstu podstawowego"/>
      <family val="2"/>
      <charset val="238"/>
    </font>
    <font>
      <sz val="18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sz val="15"/>
      <name val="Arial"/>
      <family val="2"/>
      <charset val="238"/>
    </font>
    <font>
      <i/>
      <sz val="15"/>
      <color theme="1"/>
      <name val="Arial"/>
      <family val="2"/>
      <charset val="238"/>
    </font>
    <font>
      <b/>
      <sz val="15"/>
      <name val="Arial"/>
      <family val="2"/>
      <charset val="238"/>
    </font>
    <font>
      <b/>
      <sz val="15"/>
      <color theme="1"/>
      <name val="Arial"/>
      <family val="2"/>
      <charset val="238"/>
    </font>
    <font>
      <sz val="15"/>
      <color rgb="FF0070C0"/>
      <name val="Arial"/>
      <family val="2"/>
      <charset val="238"/>
    </font>
    <font>
      <sz val="15"/>
      <color rgb="FFFF0000"/>
      <name val="Arial"/>
      <family val="2"/>
      <charset val="238"/>
    </font>
    <font>
      <b/>
      <sz val="12"/>
      <name val="Czcionka tekstu podstawowego"/>
      <charset val="238"/>
    </font>
    <font>
      <sz val="16"/>
      <color theme="1"/>
      <name val="Czcionka tekstu podstawowego"/>
      <family val="2"/>
      <charset val="238"/>
    </font>
    <font>
      <b/>
      <sz val="16"/>
      <color theme="1"/>
      <name val="Czcionka tekstu podstawowego"/>
      <family val="2"/>
      <charset val="238"/>
    </font>
    <font>
      <i/>
      <sz val="11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  <font>
      <i/>
      <sz val="16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Czcionka tekstu podstawowego"/>
      <charset val="238"/>
    </font>
    <font>
      <sz val="12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2"/>
      <name val="Czcionka tekstu podstawowego"/>
      <family val="2"/>
      <charset val="238"/>
    </font>
    <font>
      <b/>
      <sz val="16"/>
      <color rgb="FFFF0000"/>
      <name val="Czcionka tekstu podstawowego"/>
      <charset val="238"/>
    </font>
    <font>
      <sz val="14"/>
      <color rgb="FF0070C0"/>
      <name val="Arial"/>
      <family val="2"/>
      <charset val="238"/>
    </font>
    <font>
      <b/>
      <sz val="14"/>
      <color rgb="FF0070C0"/>
      <name val="Arial"/>
      <family val="2"/>
      <charset val="238"/>
    </font>
    <font>
      <sz val="14"/>
      <color rgb="FFC00000"/>
      <name val="Arial"/>
      <family val="2"/>
      <charset val="238"/>
    </font>
    <font>
      <sz val="14"/>
      <color rgb="FFFF0000"/>
      <name val="Arial"/>
      <family val="2"/>
      <charset val="238"/>
    </font>
    <font>
      <b/>
      <vertAlign val="subscript"/>
      <sz val="12"/>
      <color theme="1"/>
      <name val="Czcionka tekstu podstawowego"/>
      <charset val="238"/>
    </font>
    <font>
      <b/>
      <sz val="9"/>
      <color theme="1"/>
      <name val="Czcionka tekstu podstawowego"/>
      <family val="2"/>
      <charset val="238"/>
    </font>
    <font>
      <i/>
      <sz val="16"/>
      <name val="Arial"/>
      <family val="2"/>
      <charset val="238"/>
    </font>
    <font>
      <b/>
      <sz val="14"/>
      <name val="Czcionka tekstu podstawowego"/>
      <charset val="238"/>
    </font>
    <font>
      <i/>
      <sz val="18"/>
      <color theme="1"/>
      <name val="Czcionka tekstu podstawowego"/>
      <charset val="238"/>
    </font>
    <font>
      <b/>
      <sz val="11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72">
    <xf numFmtId="0" fontId="0" fillId="0" borderId="0" xfId="0"/>
    <xf numFmtId="0" fontId="2" fillId="0" borderId="4" xfId="0" applyFont="1" applyBorder="1" applyAlignment="1">
      <alignment horizontal="center"/>
    </xf>
    <xf numFmtId="0" fontId="1" fillId="3" borderId="6" xfId="0" applyFont="1" applyFill="1" applyBorder="1" applyAlignment="1">
      <alignment horizontal="left" vertical="top" wrapText="1" indent="1"/>
    </xf>
    <xf numFmtId="0" fontId="1" fillId="3" borderId="9" xfId="0" applyFont="1" applyFill="1" applyBorder="1" applyAlignment="1">
      <alignment horizontal="left" vertical="top" wrapText="1" indent="1"/>
    </xf>
    <xf numFmtId="0" fontId="0" fillId="0" borderId="0" xfId="0" applyBorder="1"/>
    <xf numFmtId="0" fontId="0" fillId="4" borderId="0" xfId="0" applyFill="1" applyBorder="1"/>
    <xf numFmtId="0" fontId="2" fillId="0" borderId="12" xfId="0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4" fillId="0" borderId="0" xfId="0" applyFont="1"/>
    <xf numFmtId="0" fontId="4" fillId="4" borderId="0" xfId="0" applyFont="1" applyFill="1" applyBorder="1"/>
    <xf numFmtId="0" fontId="5" fillId="4" borderId="0" xfId="0" applyFont="1" applyFill="1" applyBorder="1" applyAlignment="1">
      <alignment horizontal="center"/>
    </xf>
    <xf numFmtId="0" fontId="4" fillId="0" borderId="0" xfId="0" applyFont="1" applyBorder="1"/>
    <xf numFmtId="0" fontId="4" fillId="4" borderId="0" xfId="0" applyFont="1" applyFill="1"/>
    <xf numFmtId="0" fontId="0" fillId="4" borderId="0" xfId="0" applyFill="1"/>
    <xf numFmtId="0" fontId="6" fillId="3" borderId="9" xfId="0" applyFont="1" applyFill="1" applyBorder="1" applyAlignment="1">
      <alignment horizontal="left" vertical="top" wrapText="1" indent="1"/>
    </xf>
    <xf numFmtId="0" fontId="6" fillId="4" borderId="0" xfId="0" applyFont="1" applyFill="1" applyBorder="1" applyAlignment="1">
      <alignment horizontal="left" vertical="top" wrapText="1" indent="1"/>
    </xf>
    <xf numFmtId="0" fontId="7" fillId="4" borderId="14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left" vertical="top" wrapText="1" indent="1"/>
    </xf>
    <xf numFmtId="0" fontId="6" fillId="3" borderId="1" xfId="0" applyFont="1" applyFill="1" applyBorder="1" applyAlignment="1">
      <alignment horizontal="left" vertical="top" wrapText="1" indent="1"/>
    </xf>
    <xf numFmtId="0" fontId="6" fillId="3" borderId="8" xfId="0" applyFont="1" applyFill="1" applyBorder="1" applyAlignment="1">
      <alignment horizontal="left" vertical="top" wrapText="1" indent="1"/>
    </xf>
    <xf numFmtId="0" fontId="6" fillId="3" borderId="10" xfId="0" applyFont="1" applyFill="1" applyBorder="1" applyAlignment="1">
      <alignment horizontal="left" vertical="top" wrapText="1" inden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horizontal="center"/>
    </xf>
    <xf numFmtId="0" fontId="9" fillId="4" borderId="0" xfId="0" applyFont="1" applyFill="1" applyBorder="1" applyAlignment="1">
      <alignment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7" fillId="0" borderId="11" xfId="0" applyFont="1" applyBorder="1"/>
    <xf numFmtId="0" fontId="10" fillId="0" borderId="2" xfId="0" applyFont="1" applyBorder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0" xfId="0" applyFont="1" applyBorder="1"/>
    <xf numFmtId="0" fontId="8" fillId="0" borderId="0" xfId="0" applyFont="1" applyBorder="1"/>
    <xf numFmtId="0" fontId="1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justify"/>
    </xf>
    <xf numFmtId="0" fontId="8" fillId="0" borderId="16" xfId="0" applyFont="1" applyBorder="1" applyAlignment="1">
      <alignment horizontal="justify"/>
    </xf>
    <xf numFmtId="0" fontId="12" fillId="0" borderId="1" xfId="0" applyFont="1" applyBorder="1" applyAlignment="1">
      <alignment horizontal="center"/>
    </xf>
    <xf numFmtId="0" fontId="7" fillId="2" borderId="17" xfId="0" applyFont="1" applyFill="1" applyBorder="1"/>
    <xf numFmtId="0" fontId="9" fillId="0" borderId="16" xfId="0" applyFont="1" applyBorder="1" applyAlignment="1">
      <alignment vertical="center" wrapText="1"/>
    </xf>
    <xf numFmtId="0" fontId="4" fillId="0" borderId="1" xfId="0" applyFont="1" applyBorder="1"/>
    <xf numFmtId="0" fontId="13" fillId="0" borderId="15" xfId="0" applyFont="1" applyBorder="1" applyAlignment="1">
      <alignment horizontal="center" vertical="center" wrapText="1"/>
    </xf>
    <xf numFmtId="0" fontId="4" fillId="0" borderId="0" xfId="0" applyFont="1" applyFill="1"/>
    <xf numFmtId="0" fontId="7" fillId="0" borderId="0" xfId="0" applyFont="1" applyFill="1" applyBorder="1"/>
    <xf numFmtId="0" fontId="6" fillId="0" borderId="0" xfId="0" applyFont="1" applyFill="1" applyBorder="1" applyAlignment="1">
      <alignment horizontal="left" vertical="top" wrapText="1" indent="1"/>
    </xf>
    <xf numFmtId="0" fontId="0" fillId="0" borderId="0" xfId="0" applyFill="1"/>
    <xf numFmtId="0" fontId="1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7" fillId="0" borderId="11" xfId="0" applyFont="1" applyBorder="1" applyAlignment="1">
      <alignment horizontal="center" vertical="center" wrapText="1"/>
    </xf>
    <xf numFmtId="0" fontId="7" fillId="2" borderId="19" xfId="0" applyFont="1" applyFill="1" applyBorder="1"/>
    <xf numFmtId="0" fontId="9" fillId="0" borderId="15" xfId="0" applyFont="1" applyBorder="1" applyAlignment="1">
      <alignment horizontal="left" vertical="center" wrapText="1" indent="1"/>
    </xf>
    <xf numFmtId="0" fontId="8" fillId="0" borderId="20" xfId="0" applyFont="1" applyBorder="1" applyAlignment="1">
      <alignment horizontal="justify"/>
    </xf>
    <xf numFmtId="0" fontId="6" fillId="3" borderId="21" xfId="0" applyFont="1" applyFill="1" applyBorder="1" applyAlignment="1">
      <alignment horizontal="left" vertical="top" wrapText="1" indent="1"/>
    </xf>
    <xf numFmtId="0" fontId="9" fillId="0" borderId="11" xfId="0" applyFont="1" applyBorder="1"/>
    <xf numFmtId="0" fontId="6" fillId="3" borderId="2" xfId="0" applyFont="1" applyFill="1" applyBorder="1" applyAlignment="1">
      <alignment horizontal="left" vertical="top" wrapText="1" indent="1"/>
    </xf>
    <xf numFmtId="0" fontId="1" fillId="3" borderId="12" xfId="0" applyFont="1" applyFill="1" applyBorder="1" applyAlignment="1">
      <alignment horizontal="left" vertical="top" wrapText="1" indent="1"/>
    </xf>
    <xf numFmtId="0" fontId="9" fillId="0" borderId="22" xfId="0" applyFont="1" applyBorder="1"/>
    <xf numFmtId="0" fontId="6" fillId="3" borderId="23" xfId="0" applyFont="1" applyFill="1" applyBorder="1" applyAlignment="1">
      <alignment horizontal="left" vertical="top" wrapText="1" indent="1"/>
    </xf>
    <xf numFmtId="0" fontId="1" fillId="3" borderId="24" xfId="0" applyFont="1" applyFill="1" applyBorder="1" applyAlignment="1">
      <alignment horizontal="left" vertical="top" wrapText="1" indent="1"/>
    </xf>
    <xf numFmtId="0" fontId="1" fillId="5" borderId="6" xfId="0" applyFont="1" applyFill="1" applyBorder="1" applyAlignment="1">
      <alignment horizontal="left" vertical="top" wrapText="1" indent="1"/>
    </xf>
    <xf numFmtId="0" fontId="1" fillId="5" borderId="24" xfId="0" applyFont="1" applyFill="1" applyBorder="1" applyAlignment="1">
      <alignment horizontal="left" vertical="top" wrapText="1" indent="1"/>
    </xf>
    <xf numFmtId="0" fontId="1" fillId="3" borderId="6" xfId="0" applyFont="1" applyFill="1" applyBorder="1" applyAlignment="1">
      <alignment horizontal="center" vertical="center" wrapText="1"/>
    </xf>
    <xf numFmtId="0" fontId="12" fillId="0" borderId="0" xfId="0" applyFont="1"/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16" fillId="0" borderId="0" xfId="0" applyFont="1"/>
    <xf numFmtId="0" fontId="17" fillId="0" borderId="0" xfId="0" applyFont="1"/>
    <xf numFmtId="0" fontId="15" fillId="0" borderId="0" xfId="0" applyFont="1"/>
    <xf numFmtId="0" fontId="14" fillId="2" borderId="19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/>
    <xf numFmtId="0" fontId="1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14" fillId="2" borderId="17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7" fillId="0" borderId="15" xfId="0" applyFont="1" applyBorder="1"/>
    <xf numFmtId="0" fontId="1" fillId="5" borderId="1" xfId="0" applyFont="1" applyFill="1" applyBorder="1" applyAlignment="1">
      <alignment horizontal="left" vertical="top" wrapText="1" indent="1"/>
    </xf>
    <xf numFmtId="0" fontId="17" fillId="0" borderId="26" xfId="0" applyFont="1" applyBorder="1"/>
    <xf numFmtId="0" fontId="1" fillId="5" borderId="23" xfId="0" applyFont="1" applyFill="1" applyBorder="1" applyAlignment="1">
      <alignment horizontal="left" vertical="top" wrapText="1" indent="1"/>
    </xf>
    <xf numFmtId="0" fontId="14" fillId="3" borderId="2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" fillId="6" borderId="1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3" fontId="22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/>
    </xf>
    <xf numFmtId="3" fontId="16" fillId="0" borderId="0" xfId="0" applyNumberFormat="1" applyFont="1" applyFill="1" applyAlignment="1">
      <alignment horizontal="center"/>
    </xf>
    <xf numFmtId="0" fontId="14" fillId="2" borderId="37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12" fillId="0" borderId="0" xfId="0" applyFont="1" applyFill="1" applyBorder="1"/>
    <xf numFmtId="0" fontId="17" fillId="0" borderId="0" xfId="0" applyFont="1" applyFill="1" applyBorder="1"/>
    <xf numFmtId="3" fontId="1" fillId="0" borderId="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17" fillId="0" borderId="28" xfId="0" applyFont="1" applyBorder="1"/>
    <xf numFmtId="0" fontId="17" fillId="0" borderId="28" xfId="0" applyFont="1" applyFill="1" applyBorder="1"/>
    <xf numFmtId="0" fontId="14" fillId="0" borderId="0" xfId="0" applyFont="1" applyFill="1" applyBorder="1"/>
    <xf numFmtId="0" fontId="22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/>
    <xf numFmtId="0" fontId="14" fillId="0" borderId="0" xfId="0" applyFont="1" applyAlignment="1">
      <alignment wrapText="1"/>
    </xf>
    <xf numFmtId="0" fontId="12" fillId="0" borderId="0" xfId="0" applyFont="1" applyAlignment="1">
      <alignment horizontal="center" vertical="top"/>
    </xf>
    <xf numFmtId="0" fontId="21" fillId="0" borderId="0" xfId="0" applyFont="1" applyAlignment="1">
      <alignment horizontal="left" vertical="center"/>
    </xf>
    <xf numFmtId="0" fontId="28" fillId="0" borderId="0" xfId="0" applyFont="1"/>
    <xf numFmtId="0" fontId="27" fillId="0" borderId="0" xfId="0" applyFont="1" applyAlignment="1">
      <alignment horizontal="left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 applyAlignment="1">
      <alignment wrapText="1"/>
    </xf>
    <xf numFmtId="0" fontId="32" fillId="0" borderId="0" xfId="0" applyFont="1"/>
    <xf numFmtId="0" fontId="35" fillId="2" borderId="34" xfId="0" applyFont="1" applyFill="1" applyBorder="1" applyAlignment="1">
      <alignment horizontal="center" vertical="center" wrapText="1"/>
    </xf>
    <xf numFmtId="0" fontId="29" fillId="2" borderId="35" xfId="0" applyFont="1" applyFill="1" applyBorder="1" applyAlignment="1">
      <alignment horizontal="center" vertical="center" wrapText="1"/>
    </xf>
    <xf numFmtId="164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39" fillId="3" borderId="27" xfId="1" applyNumberFormat="1" applyFont="1" applyFill="1" applyBorder="1" applyAlignment="1">
      <alignment horizontal="center" vertical="center"/>
    </xf>
    <xf numFmtId="0" fontId="41" fillId="0" borderId="45" xfId="0" applyFont="1" applyBorder="1"/>
    <xf numFmtId="0" fontId="42" fillId="2" borderId="27" xfId="0" applyFont="1" applyFill="1" applyBorder="1" applyAlignment="1">
      <alignment horizontal="center" vertical="center"/>
    </xf>
    <xf numFmtId="0" fontId="43" fillId="2" borderId="46" xfId="0" applyFont="1" applyFill="1" applyBorder="1" applyAlignment="1">
      <alignment horizontal="center"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41" fillId="2" borderId="44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2" fillId="3" borderId="33" xfId="0" applyFont="1" applyFill="1" applyBorder="1" applyAlignment="1">
      <alignment horizontal="center" vertical="center" wrapText="1"/>
    </xf>
    <xf numFmtId="0" fontId="44" fillId="0" borderId="5" xfId="0" applyFont="1" applyBorder="1" applyAlignment="1" applyProtection="1">
      <alignment horizontal="center"/>
      <protection locked="0"/>
    </xf>
    <xf numFmtId="0" fontId="40" fillId="0" borderId="1" xfId="0" applyFont="1" applyBorder="1" applyProtection="1">
      <protection locked="0"/>
    </xf>
    <xf numFmtId="0" fontId="40" fillId="0" borderId="15" xfId="0" applyFont="1" applyBorder="1" applyProtection="1">
      <protection locked="0"/>
    </xf>
    <xf numFmtId="0" fontId="44" fillId="0" borderId="5" xfId="0" applyFont="1" applyBorder="1" applyProtection="1">
      <protection locked="0"/>
    </xf>
    <xf numFmtId="0" fontId="41" fillId="0" borderId="5" xfId="0" applyFont="1" applyBorder="1" applyProtection="1">
      <protection locked="0"/>
    </xf>
    <xf numFmtId="0" fontId="41" fillId="0" borderId="7" xfId="0" applyFont="1" applyBorder="1" applyProtection="1">
      <protection locked="0"/>
    </xf>
    <xf numFmtId="0" fontId="40" fillId="0" borderId="8" xfId="0" applyFont="1" applyBorder="1" applyProtection="1">
      <protection locked="0"/>
    </xf>
    <xf numFmtId="0" fontId="46" fillId="0" borderId="0" xfId="0" applyFont="1" applyAlignment="1">
      <alignment horizontal="right" vertical="center" wrapText="1"/>
    </xf>
    <xf numFmtId="0" fontId="47" fillId="0" borderId="0" xfId="0" applyFont="1" applyAlignment="1">
      <alignment horizontal="right" vertical="center" wrapText="1"/>
    </xf>
    <xf numFmtId="0" fontId="36" fillId="3" borderId="31" xfId="0" applyFont="1" applyFill="1" applyBorder="1" applyAlignment="1">
      <alignment horizontal="center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2" fillId="3" borderId="2" xfId="0" applyNumberFormat="1" applyFont="1" applyFill="1" applyBorder="1" applyAlignment="1">
      <alignment horizontal="center" vertical="center" wrapText="1"/>
    </xf>
    <xf numFmtId="4" fontId="42" fillId="3" borderId="36" xfId="0" applyNumberFormat="1" applyFont="1" applyFill="1" applyBorder="1" applyAlignment="1">
      <alignment horizontal="center" vertical="center" wrapText="1"/>
    </xf>
    <xf numFmtId="4" fontId="42" fillId="3" borderId="43" xfId="0" applyNumberFormat="1" applyFont="1" applyFill="1" applyBorder="1" applyAlignment="1">
      <alignment horizontal="center" vertical="center" wrapText="1"/>
    </xf>
    <xf numFmtId="4" fontId="4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42" fillId="3" borderId="29" xfId="0" applyNumberFormat="1" applyFont="1" applyFill="1" applyBorder="1" applyAlignment="1">
      <alignment horizontal="center" vertical="center" wrapText="1"/>
    </xf>
    <xf numFmtId="4" fontId="45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28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32" xfId="0" applyNumberFormat="1" applyFont="1" applyFill="1" applyBorder="1" applyAlignment="1" applyProtection="1">
      <alignment horizontal="center" vertical="center" wrapText="1"/>
      <protection locked="0"/>
    </xf>
    <xf numFmtId="4" fontId="42" fillId="3" borderId="3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left" vertical="top"/>
    </xf>
    <xf numFmtId="0" fontId="48" fillId="0" borderId="38" xfId="0" applyFont="1" applyFill="1" applyBorder="1" applyAlignment="1">
      <alignment horizontal="left" vertical="center"/>
    </xf>
    <xf numFmtId="0" fontId="29" fillId="2" borderId="41" xfId="0" applyFont="1" applyFill="1" applyBorder="1" applyAlignment="1">
      <alignment horizontal="center" vertical="center"/>
    </xf>
    <xf numFmtId="0" fontId="29" fillId="2" borderId="27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vertical="top" wrapText="1"/>
    </xf>
    <xf numFmtId="0" fontId="46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4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49" fontId="37" fillId="0" borderId="0" xfId="0" applyNumberFormat="1" applyFont="1" applyFill="1" applyBorder="1" applyProtection="1">
      <protection locked="0"/>
    </xf>
    <xf numFmtId="4" fontId="30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43" fontId="23" fillId="0" borderId="0" xfId="1" applyFont="1" applyFill="1" applyAlignment="1">
      <alignment horizontal="center" wrapText="1"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Fill="1" applyAlignment="1">
      <alignment horizontal="center"/>
    </xf>
    <xf numFmtId="4" fontId="1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vertical="center"/>
    </xf>
    <xf numFmtId="0" fontId="30" fillId="0" borderId="0" xfId="0" applyFont="1" applyAlignment="1">
      <alignment horizontal="left"/>
    </xf>
    <xf numFmtId="166" fontId="1" fillId="0" borderId="10" xfId="2" applyNumberFormat="1" applyFont="1" applyFill="1" applyBorder="1" applyAlignment="1" applyProtection="1">
      <alignment horizontal="center" vertical="center" wrapText="1"/>
      <protection locked="0"/>
    </xf>
    <xf numFmtId="43" fontId="16" fillId="0" borderId="0" xfId="1" applyFont="1"/>
    <xf numFmtId="43" fontId="51" fillId="0" borderId="0" xfId="1" applyFont="1" applyAlignment="1">
      <alignment vertical="top" wrapText="1"/>
    </xf>
    <xf numFmtId="43" fontId="15" fillId="0" borderId="0" xfId="1" applyFont="1" applyAlignment="1">
      <alignment horizontal="center" vertical="center"/>
    </xf>
    <xf numFmtId="43" fontId="22" fillId="0" borderId="0" xfId="1" applyFont="1" applyAlignment="1">
      <alignment horizontal="center"/>
    </xf>
    <xf numFmtId="43" fontId="1" fillId="0" borderId="0" xfId="1" applyFont="1" applyFill="1" applyBorder="1" applyAlignment="1" applyProtection="1">
      <alignment horizontal="center" vertical="center" wrapText="1"/>
      <protection locked="0"/>
    </xf>
    <xf numFmtId="43" fontId="22" fillId="0" borderId="0" xfId="1" applyFont="1" applyAlignment="1">
      <alignment horizontal="center" vertical="center"/>
    </xf>
    <xf numFmtId="43" fontId="16" fillId="0" borderId="0" xfId="1" applyFont="1" applyFill="1" applyAlignment="1">
      <alignment horizontal="center" vertical="center"/>
    </xf>
    <xf numFmtId="43" fontId="1" fillId="0" borderId="0" xfId="1" applyFont="1" applyFill="1" applyBorder="1" applyAlignment="1">
      <alignment horizontal="center" vertical="center" wrapText="1"/>
    </xf>
    <xf numFmtId="43" fontId="25" fillId="0" borderId="0" xfId="1" applyFont="1"/>
    <xf numFmtId="43" fontId="52" fillId="0" borderId="0" xfId="1" applyFont="1" applyAlignment="1">
      <alignment horizontal="center"/>
    </xf>
    <xf numFmtId="0" fontId="50" fillId="0" borderId="0" xfId="0" applyFont="1" applyAlignment="1">
      <alignment vertical="top" wrapText="1"/>
    </xf>
    <xf numFmtId="43" fontId="50" fillId="0" borderId="0" xfId="1" applyFont="1" applyAlignment="1">
      <alignment vertical="top" wrapText="1"/>
    </xf>
    <xf numFmtId="43" fontId="12" fillId="0" borderId="0" xfId="1" applyFont="1"/>
    <xf numFmtId="0" fontId="14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55" fillId="0" borderId="0" xfId="0" applyFont="1" applyBorder="1" applyAlignment="1">
      <alignment horizontal="justify" vertical="center" wrapText="1"/>
    </xf>
    <xf numFmtId="3" fontId="55" fillId="0" borderId="0" xfId="0" applyNumberFormat="1" applyFont="1" applyBorder="1" applyAlignment="1">
      <alignment horizontal="center" vertical="center"/>
    </xf>
    <xf numFmtId="4" fontId="55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56" fillId="0" borderId="0" xfId="0" applyFont="1" applyAlignment="1">
      <alignment horizontal="right" vertical="center" wrapText="1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center" vertical="top"/>
    </xf>
    <xf numFmtId="0" fontId="16" fillId="0" borderId="0" xfId="0" applyFont="1" applyFill="1" applyBorder="1"/>
    <xf numFmtId="3" fontId="55" fillId="0" borderId="0" xfId="0" applyNumberFormat="1" applyFont="1" applyBorder="1" applyAlignment="1">
      <alignment horizontal="center" vertical="center" wrapText="1"/>
    </xf>
    <xf numFmtId="0" fontId="59" fillId="0" borderId="0" xfId="0" applyFont="1"/>
    <xf numFmtId="0" fontId="36" fillId="0" borderId="5" xfId="0" applyFont="1" applyFill="1" applyBorder="1" applyAlignment="1" applyProtection="1">
      <alignment horizontal="center"/>
      <protection locked="0"/>
    </xf>
    <xf numFmtId="3" fontId="60" fillId="0" borderId="11" xfId="0" applyNumberFormat="1" applyFont="1" applyBorder="1" applyAlignment="1">
      <alignment horizontal="center" vertical="center" wrapText="1"/>
    </xf>
    <xf numFmtId="0" fontId="61" fillId="0" borderId="2" xfId="0" applyFont="1" applyBorder="1" applyAlignment="1">
      <alignment horizontal="left" vertical="center" wrapText="1"/>
    </xf>
    <xf numFmtId="3" fontId="60" fillId="0" borderId="3" xfId="0" applyNumberFormat="1" applyFont="1" applyBorder="1" applyAlignment="1">
      <alignment horizontal="center" vertical="center"/>
    </xf>
    <xf numFmtId="8" fontId="60" fillId="0" borderId="3" xfId="0" applyNumberFormat="1" applyFont="1" applyBorder="1" applyAlignment="1">
      <alignment horizontal="center" vertical="center"/>
    </xf>
    <xf numFmtId="167" fontId="60" fillId="0" borderId="3" xfId="0" applyNumberFormat="1" applyFont="1" applyBorder="1" applyAlignment="1">
      <alignment horizontal="right" vertical="center"/>
    </xf>
    <xf numFmtId="4" fontId="60" fillId="0" borderId="3" xfId="0" applyNumberFormat="1" applyFont="1" applyBorder="1" applyAlignment="1">
      <alignment horizontal="center" vertical="center"/>
    </xf>
    <xf numFmtId="49" fontId="60" fillId="0" borderId="51" xfId="0" applyNumberFormat="1" applyFont="1" applyBorder="1" applyAlignment="1">
      <alignment horizontal="center" vertical="center"/>
    </xf>
    <xf numFmtId="0" fontId="60" fillId="0" borderId="0" xfId="0" applyFont="1"/>
    <xf numFmtId="3" fontId="60" fillId="0" borderId="5" xfId="0" applyNumberFormat="1" applyFont="1" applyBorder="1" applyAlignment="1">
      <alignment horizontal="center" vertical="center" wrapText="1"/>
    </xf>
    <xf numFmtId="0" fontId="61" fillId="0" borderId="1" xfId="0" applyFont="1" applyBorder="1" applyAlignment="1">
      <alignment horizontal="left" vertical="center" wrapText="1"/>
    </xf>
    <xf numFmtId="3" fontId="60" fillId="0" borderId="1" xfId="0" applyNumberFormat="1" applyFont="1" applyBorder="1" applyAlignment="1">
      <alignment horizontal="center" vertical="center"/>
    </xf>
    <xf numFmtId="8" fontId="60" fillId="0" borderId="1" xfId="0" applyNumberFormat="1" applyFont="1" applyBorder="1" applyAlignment="1">
      <alignment horizontal="center" vertical="center"/>
    </xf>
    <xf numFmtId="167" fontId="60" fillId="0" borderId="1" xfId="0" applyNumberFormat="1" applyFont="1" applyBorder="1" applyAlignment="1">
      <alignment horizontal="right" vertical="center"/>
    </xf>
    <xf numFmtId="4" fontId="60" fillId="0" borderId="1" xfId="0" applyNumberFormat="1" applyFont="1" applyBorder="1" applyAlignment="1">
      <alignment horizontal="center" vertical="center"/>
    </xf>
    <xf numFmtId="49" fontId="60" fillId="0" borderId="52" xfId="0" applyNumberFormat="1" applyFont="1" applyBorder="1" applyAlignment="1">
      <alignment horizontal="center" vertical="center"/>
    </xf>
    <xf numFmtId="3" fontId="60" fillId="0" borderId="1" xfId="0" applyNumberFormat="1" applyFont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 wrapText="1"/>
    </xf>
    <xf numFmtId="3" fontId="60" fillId="0" borderId="2" xfId="0" applyNumberFormat="1" applyFont="1" applyBorder="1" applyAlignment="1">
      <alignment horizontal="center" vertical="center"/>
    </xf>
    <xf numFmtId="8" fontId="60" fillId="0" borderId="36" xfId="0" applyNumberFormat="1" applyFont="1" applyBorder="1" applyAlignment="1">
      <alignment horizontal="center" vertical="center"/>
    </xf>
    <xf numFmtId="167" fontId="60" fillId="0" borderId="2" xfId="0" applyNumberFormat="1" applyFont="1" applyBorder="1" applyAlignment="1">
      <alignment horizontal="right" vertical="center"/>
    </xf>
    <xf numFmtId="4" fontId="60" fillId="0" borderId="2" xfId="0" applyNumberFormat="1" applyFont="1" applyBorder="1" applyAlignment="1">
      <alignment horizontal="center" vertical="center"/>
    </xf>
    <xf numFmtId="49" fontId="60" fillId="0" borderId="54" xfId="0" applyNumberFormat="1" applyFont="1" applyBorder="1" applyAlignment="1">
      <alignment horizontal="center" vertical="center"/>
    </xf>
    <xf numFmtId="8" fontId="60" fillId="0" borderId="28" xfId="0" applyNumberFormat="1" applyFont="1" applyBorder="1" applyAlignment="1">
      <alignment horizontal="center" vertical="center"/>
    </xf>
    <xf numFmtId="3" fontId="61" fillId="0" borderId="5" xfId="0" applyNumberFormat="1" applyFont="1" applyBorder="1" applyAlignment="1">
      <alignment horizontal="center" vertical="center" wrapText="1"/>
    </xf>
    <xf numFmtId="3" fontId="61" fillId="0" borderId="1" xfId="0" applyNumberFormat="1" applyFont="1" applyBorder="1" applyAlignment="1">
      <alignment horizontal="center" vertical="center"/>
    </xf>
    <xf numFmtId="3" fontId="60" fillId="0" borderId="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center" vertical="center"/>
    </xf>
    <xf numFmtId="8" fontId="60" fillId="0" borderId="0" xfId="0" applyNumberFormat="1" applyFont="1" applyBorder="1" applyAlignment="1">
      <alignment horizontal="center" vertical="center"/>
    </xf>
    <xf numFmtId="8" fontId="60" fillId="0" borderId="0" xfId="0" applyNumberFormat="1" applyFont="1" applyBorder="1" applyAlignment="1">
      <alignment horizontal="right" vertical="center"/>
    </xf>
    <xf numFmtId="4" fontId="60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justify" vertical="center" wrapText="1"/>
    </xf>
    <xf numFmtId="0" fontId="62" fillId="0" borderId="0" xfId="0" applyFont="1" applyAlignment="1">
      <alignment horizontal="center"/>
    </xf>
    <xf numFmtId="0" fontId="60" fillId="0" borderId="0" xfId="0" applyFont="1" applyBorder="1"/>
    <xf numFmtId="0" fontId="63" fillId="2" borderId="37" xfId="0" applyFont="1" applyFill="1" applyBorder="1" applyAlignment="1">
      <alignment horizontal="center" vertical="center" wrapText="1"/>
    </xf>
    <xf numFmtId="0" fontId="63" fillId="2" borderId="19" xfId="0" applyFont="1" applyFill="1" applyBorder="1" applyAlignment="1">
      <alignment horizontal="center" vertical="center" wrapText="1"/>
    </xf>
    <xf numFmtId="0" fontId="64" fillId="2" borderId="34" xfId="0" applyFont="1" applyFill="1" applyBorder="1" applyAlignment="1">
      <alignment horizontal="center" vertical="center" wrapText="1"/>
    </xf>
    <xf numFmtId="0" fontId="64" fillId="2" borderId="39" xfId="0" applyFont="1" applyFill="1" applyBorder="1" applyAlignment="1">
      <alignment horizontal="center" vertical="center" wrapText="1"/>
    </xf>
    <xf numFmtId="0" fontId="64" fillId="2" borderId="47" xfId="0" applyFont="1" applyFill="1" applyBorder="1" applyAlignment="1">
      <alignment horizontal="center" vertical="center" wrapText="1"/>
    </xf>
    <xf numFmtId="0" fontId="64" fillId="2" borderId="50" xfId="0" applyFont="1" applyFill="1" applyBorder="1" applyAlignment="1">
      <alignment horizontal="center" vertical="center" wrapText="1"/>
    </xf>
    <xf numFmtId="0" fontId="63" fillId="2" borderId="47" xfId="0" applyFont="1" applyFill="1" applyBorder="1" applyAlignment="1">
      <alignment horizontal="center" vertical="center" wrapText="1"/>
    </xf>
    <xf numFmtId="0" fontId="64" fillId="2" borderId="42" xfId="0" applyFont="1" applyFill="1" applyBorder="1" applyAlignment="1">
      <alignment horizontal="center" vertical="center" wrapText="1"/>
    </xf>
    <xf numFmtId="0" fontId="64" fillId="2" borderId="19" xfId="0" applyFont="1" applyFill="1" applyBorder="1" applyAlignment="1">
      <alignment horizontal="center" vertical="center" wrapText="1"/>
    </xf>
    <xf numFmtId="0" fontId="64" fillId="2" borderId="44" xfId="0" applyFont="1" applyFill="1" applyBorder="1" applyAlignment="1">
      <alignment horizontal="center" vertical="center" wrapText="1"/>
    </xf>
    <xf numFmtId="0" fontId="64" fillId="2" borderId="53" xfId="0" applyFont="1" applyFill="1" applyBorder="1" applyAlignment="1">
      <alignment horizontal="center" vertical="center" wrapText="1"/>
    </xf>
    <xf numFmtId="3" fontId="61" fillId="0" borderId="2" xfId="0" applyNumberFormat="1" applyFont="1" applyBorder="1" applyAlignment="1">
      <alignment horizontal="center" vertical="center"/>
    </xf>
    <xf numFmtId="8" fontId="60" fillId="0" borderId="2" xfId="0" applyNumberFormat="1" applyFont="1" applyBorder="1" applyAlignment="1">
      <alignment horizontal="right" vertical="center"/>
    </xf>
    <xf numFmtId="8" fontId="60" fillId="0" borderId="1" xfId="0" applyNumberFormat="1" applyFont="1" applyBorder="1" applyAlignment="1">
      <alignment horizontal="right" vertical="center"/>
    </xf>
    <xf numFmtId="8" fontId="60" fillId="0" borderId="36" xfId="0" applyNumberFormat="1" applyFont="1" applyBorder="1" applyAlignment="1">
      <alignment horizontal="right" vertical="center"/>
    </xf>
    <xf numFmtId="8" fontId="60" fillId="0" borderId="28" xfId="0" applyNumberFormat="1" applyFont="1" applyBorder="1" applyAlignment="1">
      <alignment horizontal="right" vertical="center"/>
    </xf>
    <xf numFmtId="0" fontId="61" fillId="2" borderId="2" xfId="0" applyFont="1" applyFill="1" applyBorder="1" applyAlignment="1">
      <alignment horizontal="left" vertical="center" wrapText="1"/>
    </xf>
    <xf numFmtId="167" fontId="60" fillId="2" borderId="55" xfId="0" applyNumberFormat="1" applyFont="1" applyFill="1" applyBorder="1" applyAlignment="1">
      <alignment horizontal="right" vertical="center"/>
    </xf>
    <xf numFmtId="167" fontId="60" fillId="0" borderId="0" xfId="0" applyNumberFormat="1" applyFont="1" applyBorder="1" applyAlignment="1">
      <alignment horizontal="right" vertical="center"/>
    </xf>
    <xf numFmtId="49" fontId="60" fillId="0" borderId="0" xfId="0" applyNumberFormat="1" applyFont="1" applyBorder="1" applyAlignment="1">
      <alignment horizontal="center" vertical="center"/>
    </xf>
    <xf numFmtId="3" fontId="61" fillId="0" borderId="0" xfId="0" applyNumberFormat="1" applyFont="1" applyBorder="1" applyAlignment="1">
      <alignment horizontal="center" vertical="center"/>
    </xf>
    <xf numFmtId="0" fontId="63" fillId="2" borderId="44" xfId="0" applyFont="1" applyFill="1" applyBorder="1" applyAlignment="1">
      <alignment horizontal="center" vertical="center"/>
    </xf>
    <xf numFmtId="4" fontId="63" fillId="3" borderId="40" xfId="0" applyNumberFormat="1" applyFont="1" applyFill="1" applyBorder="1" applyAlignment="1">
      <alignment horizontal="center" vertical="center" wrapText="1"/>
    </xf>
    <xf numFmtId="4" fontId="63" fillId="3" borderId="49" xfId="0" applyNumberFormat="1" applyFont="1" applyFill="1" applyBorder="1" applyAlignment="1">
      <alignment horizontal="center" vertical="center" wrapText="1"/>
    </xf>
    <xf numFmtId="4" fontId="63" fillId="3" borderId="29" xfId="0" applyNumberFormat="1" applyFont="1" applyFill="1" applyBorder="1" applyAlignment="1">
      <alignment horizontal="center" vertical="center" wrapText="1"/>
    </xf>
    <xf numFmtId="0" fontId="63" fillId="3" borderId="17" xfId="0" applyFont="1" applyFill="1" applyBorder="1" applyAlignment="1">
      <alignment horizontal="center" vertical="center" wrapText="1"/>
    </xf>
    <xf numFmtId="4" fontId="63" fillId="3" borderId="34" xfId="0" applyNumberFormat="1" applyFont="1" applyFill="1" applyBorder="1" applyAlignment="1">
      <alignment horizontal="center" vertical="center" wrapText="1"/>
    </xf>
    <xf numFmtId="49" fontId="61" fillId="0" borderId="15" xfId="0" applyNumberFormat="1" applyFont="1" applyFill="1" applyBorder="1" applyProtection="1">
      <protection locked="0"/>
    </xf>
    <xf numFmtId="4" fontId="6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15" xfId="0" applyNumberFormat="1" applyFont="1" applyBorder="1" applyProtection="1">
      <protection locked="0"/>
    </xf>
    <xf numFmtId="49" fontId="61" fillId="0" borderId="20" xfId="0" applyNumberFormat="1" applyFont="1" applyBorder="1" applyProtection="1">
      <protection locked="0"/>
    </xf>
    <xf numFmtId="4" fontId="6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/>
    <xf numFmtId="0" fontId="30" fillId="0" borderId="0" xfId="0" applyFont="1" applyAlignment="1">
      <alignment horizontal="left"/>
    </xf>
    <xf numFmtId="0" fontId="42" fillId="0" borderId="0" xfId="0" applyFont="1" applyAlignment="1"/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vertical="center"/>
    </xf>
    <xf numFmtId="0" fontId="42" fillId="7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/>
    <xf numFmtId="0" fontId="42" fillId="2" borderId="37" xfId="0" applyFont="1" applyFill="1" applyBorder="1" applyAlignment="1">
      <alignment horizontal="center" vertical="center"/>
    </xf>
    <xf numFmtId="0" fontId="68" fillId="0" borderId="0" xfId="0" applyFont="1"/>
    <xf numFmtId="0" fontId="42" fillId="5" borderId="37" xfId="0" applyFont="1" applyFill="1" applyBorder="1" applyAlignment="1">
      <alignment horizontal="center" vertical="center"/>
    </xf>
    <xf numFmtId="0" fontId="42" fillId="5" borderId="37" xfId="0" applyFont="1" applyFill="1" applyBorder="1" applyAlignment="1">
      <alignment horizontal="center" vertical="center" wrapText="1"/>
    </xf>
    <xf numFmtId="0" fontId="42" fillId="2" borderId="37" xfId="0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0" fontId="68" fillId="0" borderId="0" xfId="0" applyFont="1" applyFill="1"/>
    <xf numFmtId="3" fontId="68" fillId="0" borderId="0" xfId="0" applyNumberFormat="1" applyFont="1" applyFill="1" applyAlignment="1">
      <alignment horizontal="left" vertical="center"/>
    </xf>
    <xf numFmtId="0" fontId="40" fillId="0" borderId="0" xfId="0" applyFont="1" applyFill="1" applyBorder="1"/>
    <xf numFmtId="0" fontId="40" fillId="0" borderId="28" xfId="0" applyFont="1" applyBorder="1"/>
    <xf numFmtId="0" fontId="40" fillId="0" borderId="0" xfId="0" applyFont="1"/>
    <xf numFmtId="0" fontId="40" fillId="0" borderId="28" xfId="0" applyFont="1" applyFill="1" applyBorder="1"/>
    <xf numFmtId="4" fontId="70" fillId="5" borderId="10" xfId="0" applyNumberFormat="1" applyFont="1" applyFill="1" applyBorder="1" applyAlignment="1" applyProtection="1">
      <alignment horizontal="center" wrapText="1"/>
      <protection locked="0"/>
    </xf>
    <xf numFmtId="4" fontId="70" fillId="4" borderId="10" xfId="0" applyNumberFormat="1" applyFont="1" applyFill="1" applyBorder="1" applyAlignment="1" applyProtection="1">
      <alignment horizontal="center" wrapText="1"/>
      <protection locked="0"/>
    </xf>
    <xf numFmtId="165" fontId="43" fillId="5" borderId="27" xfId="1" applyNumberFormat="1" applyFont="1" applyFill="1" applyBorder="1" applyAlignment="1">
      <alignment horizontal="center" vertical="center" wrapText="1"/>
    </xf>
    <xf numFmtId="4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5" fillId="5" borderId="10" xfId="0" applyNumberFormat="1" applyFont="1" applyFill="1" applyBorder="1" applyAlignment="1" applyProtection="1">
      <alignment horizontal="center" vertical="center" wrapText="1"/>
      <protection locked="0"/>
    </xf>
    <xf numFmtId="3" fontId="41" fillId="0" borderId="0" xfId="0" applyNumberFormat="1" applyFont="1" applyFill="1" applyBorder="1" applyAlignment="1">
      <alignment horizontal="center" vertical="center"/>
    </xf>
    <xf numFmtId="4" fontId="5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68" fillId="0" borderId="0" xfId="0" applyNumberFormat="1" applyFont="1" applyFill="1" applyAlignment="1">
      <alignment horizontal="center" vertical="center"/>
    </xf>
    <xf numFmtId="0" fontId="68" fillId="0" borderId="0" xfId="0" applyFont="1" applyFill="1" applyBorder="1"/>
    <xf numFmtId="3" fontId="55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/>
    <xf numFmtId="49" fontId="55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Alignment="1">
      <alignment horizontal="center"/>
    </xf>
    <xf numFmtId="164" fontId="55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ont="1" applyFill="1" applyBorder="1" applyAlignment="1">
      <alignment horizontal="center" vertical="center"/>
    </xf>
    <xf numFmtId="4" fontId="74" fillId="5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/>
    <xf numFmtId="3" fontId="0" fillId="0" borderId="0" xfId="0" applyNumberFormat="1" applyFont="1" applyAlignment="1">
      <alignment horizontal="center"/>
    </xf>
    <xf numFmtId="0" fontId="0" fillId="4" borderId="0" xfId="0" applyFont="1" applyFill="1"/>
    <xf numFmtId="4" fontId="74" fillId="4" borderId="1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0" fontId="75" fillId="0" borderId="0" xfId="0" applyFont="1" applyAlignment="1">
      <alignment horizontal="right" vertical="center" wrapText="1"/>
    </xf>
    <xf numFmtId="0" fontId="76" fillId="0" borderId="0" xfId="0" applyFont="1"/>
    <xf numFmtId="165" fontId="27" fillId="0" borderId="0" xfId="1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0" xfId="2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/>
    </xf>
    <xf numFmtId="4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67" fillId="0" borderId="0" xfId="2" applyNumberFormat="1" applyFont="1" applyAlignment="1">
      <alignment horizontal="center" vertical="center"/>
    </xf>
    <xf numFmtId="3" fontId="77" fillId="0" borderId="0" xfId="0" applyNumberFormat="1" applyFont="1" applyFill="1" applyBorder="1" applyAlignment="1">
      <alignment horizontal="center" vertical="center"/>
    </xf>
    <xf numFmtId="0" fontId="76" fillId="0" borderId="0" xfId="0" applyFont="1" applyFill="1"/>
    <xf numFmtId="3" fontId="67" fillId="0" borderId="0" xfId="0" applyNumberFormat="1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76" fillId="0" borderId="0" xfId="0" applyFont="1" applyFill="1" applyBorder="1"/>
    <xf numFmtId="0" fontId="79" fillId="0" borderId="0" xfId="0" applyFont="1"/>
    <xf numFmtId="0" fontId="71" fillId="2" borderId="37" xfId="0" applyFont="1" applyFill="1" applyBorder="1" applyAlignment="1">
      <alignment horizontal="center" vertical="center"/>
    </xf>
    <xf numFmtId="0" fontId="71" fillId="5" borderId="37" xfId="0" applyFont="1" applyFill="1" applyBorder="1" applyAlignment="1">
      <alignment horizontal="center" vertical="center" wrapText="1"/>
    </xf>
    <xf numFmtId="0" fontId="71" fillId="2" borderId="37" xfId="0" applyFont="1" applyFill="1" applyBorder="1" applyAlignment="1">
      <alignment horizontal="center" vertical="center" wrapText="1"/>
    </xf>
    <xf numFmtId="0" fontId="71" fillId="3" borderId="1" xfId="0" applyFont="1" applyFill="1" applyBorder="1" applyAlignment="1">
      <alignment horizontal="center" vertical="center"/>
    </xf>
    <xf numFmtId="0" fontId="71" fillId="3" borderId="1" xfId="0" applyFont="1" applyFill="1" applyBorder="1" applyAlignment="1">
      <alignment horizontal="center" vertical="center" wrapText="1"/>
    </xf>
    <xf numFmtId="0" fontId="54" fillId="0" borderId="0" xfId="0" applyFont="1"/>
    <xf numFmtId="0" fontId="85" fillId="0" borderId="0" xfId="0" applyFont="1" applyAlignment="1">
      <alignment horizontal="center" vertical="center"/>
    </xf>
    <xf numFmtId="0" fontId="55" fillId="0" borderId="0" xfId="0" applyFont="1"/>
    <xf numFmtId="4" fontId="86" fillId="5" borderId="10" xfId="0" applyNumberFormat="1" applyFont="1" applyFill="1" applyBorder="1" applyAlignment="1" applyProtection="1">
      <alignment horizontal="center" wrapText="1"/>
      <protection locked="0"/>
    </xf>
    <xf numFmtId="0" fontId="14" fillId="5" borderId="37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" fontId="86" fillId="4" borderId="10" xfId="0" applyNumberFormat="1" applyFont="1" applyFill="1" applyBorder="1" applyAlignment="1" applyProtection="1">
      <alignment horizontal="center" wrapText="1"/>
      <protection locked="0"/>
    </xf>
    <xf numFmtId="4" fontId="50" fillId="4" borderId="10" xfId="0" applyNumberFormat="1" applyFont="1" applyFill="1" applyBorder="1" applyAlignment="1" applyProtection="1">
      <alignment horizontal="center" wrapText="1"/>
      <protection locked="0"/>
    </xf>
    <xf numFmtId="0" fontId="27" fillId="0" borderId="37" xfId="0" applyFont="1" applyFill="1" applyBorder="1" applyAlignment="1">
      <alignment horizontal="center" vertical="center" wrapText="1"/>
    </xf>
    <xf numFmtId="0" fontId="42" fillId="0" borderId="37" xfId="0" applyFont="1" applyFill="1" applyBorder="1" applyAlignment="1">
      <alignment horizontal="center" vertical="center"/>
    </xf>
    <xf numFmtId="0" fontId="54" fillId="0" borderId="0" xfId="0" applyFont="1" applyFill="1"/>
    <xf numFmtId="0" fontId="42" fillId="0" borderId="37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49" fontId="80" fillId="0" borderId="0" xfId="0" applyNumberFormat="1" applyFont="1" applyProtection="1">
      <protection locked="0"/>
    </xf>
    <xf numFmtId="0" fontId="88" fillId="0" borderId="0" xfId="0" applyFont="1" applyAlignment="1">
      <alignment horizontal="right" vertical="center" wrapText="1"/>
    </xf>
    <xf numFmtId="3" fontId="41" fillId="5" borderId="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left"/>
    </xf>
    <xf numFmtId="0" fontId="89" fillId="0" borderId="0" xfId="0" applyFont="1" applyAlignment="1">
      <alignment horizontal="center" vertical="center"/>
    </xf>
    <xf numFmtId="3" fontId="61" fillId="0" borderId="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51" fillId="0" borderId="0" xfId="0" applyFont="1" applyAlignment="1">
      <alignment horizontal="left" vertical="top" wrapText="1"/>
    </xf>
    <xf numFmtId="165" fontId="71" fillId="3" borderId="45" xfId="1" applyNumberFormat="1" applyFont="1" applyFill="1" applyBorder="1" applyAlignment="1">
      <alignment horizontal="center" vertical="center"/>
    </xf>
    <xf numFmtId="165" fontId="71" fillId="3" borderId="53" xfId="1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80" fillId="0" borderId="0" xfId="0" applyFont="1" applyAlignment="1">
      <alignment vertical="center" wrapText="1"/>
    </xf>
    <xf numFmtId="0" fontId="65" fillId="0" borderId="56" xfId="0" applyFont="1" applyBorder="1" applyAlignment="1">
      <alignment horizontal="center" vertical="center" wrapText="1"/>
    </xf>
    <xf numFmtId="3" fontId="80" fillId="0" borderId="48" xfId="0" applyNumberFormat="1" applyFont="1" applyBorder="1" applyAlignment="1">
      <alignment vertical="center" wrapText="1"/>
    </xf>
    <xf numFmtId="3" fontId="80" fillId="0" borderId="0" xfId="0" applyNumberFormat="1" applyFont="1" applyBorder="1" applyAlignment="1">
      <alignment vertic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9" defaultPivotStyle="PivotStyleLight16"/>
  <colors>
    <mruColors>
      <color rgb="FFFFFF99"/>
      <color rgb="FFFFFFCC"/>
      <color rgb="FFFFE0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1590675</xdr:colOff>
      <xdr:row>18</xdr:row>
      <xdr:rowOff>0</xdr:rowOff>
    </xdr:from>
    <xdr:ext cx="65" cy="172227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58CAAE0B-B109-4860-8A5C-9B271FA33198}"/>
            </a:ext>
          </a:extLst>
        </xdr:cNvPr>
        <xdr:cNvSpPr txBox="1"/>
      </xdr:nvSpPr>
      <xdr:spPr>
        <a:xfrm>
          <a:off x="15194280" y="46863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E204"/>
  <sheetViews>
    <sheetView workbookViewId="0">
      <selection activeCell="F11" sqref="F11"/>
    </sheetView>
  </sheetViews>
  <sheetFormatPr defaultRowHeight="24.6"/>
  <cols>
    <col min="2" max="2" width="5.19921875" style="8" customWidth="1"/>
    <col min="3" max="3" width="55.19921875" style="23" customWidth="1"/>
    <col min="4" max="4" width="24.59765625" style="22" customWidth="1"/>
    <col min="5" max="5" width="24.59765625" customWidth="1"/>
  </cols>
  <sheetData>
    <row r="2" spans="2:4">
      <c r="C2" s="21" t="s">
        <v>10</v>
      </c>
    </row>
    <row r="3" spans="2:4" ht="25.2" thickBot="1"/>
    <row r="4" spans="2:4" ht="20.100000000000001" customHeight="1">
      <c r="B4" s="360" t="s">
        <v>43</v>
      </c>
      <c r="C4" s="38" t="s">
        <v>7</v>
      </c>
      <c r="D4" s="24" t="s">
        <v>0</v>
      </c>
    </row>
    <row r="5" spans="2:4" ht="71.25" customHeight="1" thickBot="1">
      <c r="B5" s="361"/>
      <c r="C5" s="39" t="s">
        <v>52</v>
      </c>
      <c r="D5" s="14"/>
    </row>
    <row r="6" spans="2:4" s="13" customFormat="1" ht="39" customHeight="1" thickBot="1">
      <c r="B6" s="12"/>
      <c r="C6" s="25"/>
      <c r="D6" s="15"/>
    </row>
    <row r="7" spans="2:4" s="5" customFormat="1" ht="20.100000000000001" customHeight="1">
      <c r="B7" s="360" t="s">
        <v>44</v>
      </c>
      <c r="C7" s="38" t="s">
        <v>11</v>
      </c>
      <c r="D7" s="24" t="s">
        <v>54</v>
      </c>
    </row>
    <row r="8" spans="2:4" ht="63" customHeight="1">
      <c r="B8" s="361"/>
      <c r="C8" s="41" t="s">
        <v>9</v>
      </c>
      <c r="D8" s="17"/>
    </row>
    <row r="9" spans="2:4" s="7" customFormat="1" ht="17.25" customHeight="1">
      <c r="B9" s="10"/>
      <c r="C9" s="26" t="s">
        <v>8</v>
      </c>
      <c r="D9" s="16" t="s">
        <v>55</v>
      </c>
    </row>
    <row r="10" spans="2:4" ht="36.75" customHeight="1">
      <c r="B10" s="37">
        <v>1</v>
      </c>
      <c r="C10" s="35" t="s">
        <v>41</v>
      </c>
      <c r="D10" s="17"/>
    </row>
    <row r="11" spans="2:4" ht="15.6">
      <c r="B11" s="37">
        <v>2</v>
      </c>
      <c r="C11" s="35" t="s">
        <v>12</v>
      </c>
      <c r="D11" s="17"/>
    </row>
    <row r="12" spans="2:4" ht="15.6">
      <c r="B12" s="37">
        <v>3</v>
      </c>
      <c r="C12" s="35" t="s">
        <v>13</v>
      </c>
      <c r="D12" s="17"/>
    </row>
    <row r="13" spans="2:4" ht="15.6">
      <c r="B13" s="37">
        <v>4</v>
      </c>
      <c r="C13" s="35" t="s">
        <v>14</v>
      </c>
      <c r="D13" s="17"/>
    </row>
    <row r="14" spans="2:4" ht="15.6">
      <c r="B14" s="37">
        <v>5</v>
      </c>
      <c r="C14" s="35" t="s">
        <v>15</v>
      </c>
      <c r="D14" s="17"/>
    </row>
    <row r="15" spans="2:4" ht="15.6">
      <c r="B15" s="37">
        <v>6</v>
      </c>
      <c r="C15" s="35" t="s">
        <v>16</v>
      </c>
      <c r="D15" s="17"/>
    </row>
    <row r="16" spans="2:4" ht="15.6">
      <c r="B16" s="37">
        <v>7</v>
      </c>
      <c r="C16" s="35" t="s">
        <v>17</v>
      </c>
      <c r="D16" s="17"/>
    </row>
    <row r="17" spans="2:4" ht="28.2">
      <c r="B17" s="37">
        <v>8</v>
      </c>
      <c r="C17" s="35" t="s">
        <v>18</v>
      </c>
      <c r="D17" s="17"/>
    </row>
    <row r="18" spans="2:4" ht="28.2">
      <c r="B18" s="37">
        <v>9</v>
      </c>
      <c r="C18" s="35" t="s">
        <v>19</v>
      </c>
      <c r="D18" s="17"/>
    </row>
    <row r="19" spans="2:4" ht="28.2">
      <c r="B19" s="37">
        <v>10</v>
      </c>
      <c r="C19" s="35" t="s">
        <v>20</v>
      </c>
      <c r="D19" s="17"/>
    </row>
    <row r="20" spans="2:4" ht="15.6">
      <c r="B20" s="37">
        <v>11</v>
      </c>
      <c r="C20" s="35" t="s">
        <v>21</v>
      </c>
      <c r="D20" s="17"/>
    </row>
    <row r="21" spans="2:4" ht="15.6">
      <c r="B21" s="37">
        <v>12</v>
      </c>
      <c r="C21" s="35" t="s">
        <v>22</v>
      </c>
      <c r="D21" s="17"/>
    </row>
    <row r="22" spans="2:4" ht="15.6">
      <c r="B22" s="37">
        <v>13</v>
      </c>
      <c r="C22" s="35" t="s">
        <v>23</v>
      </c>
      <c r="D22" s="17"/>
    </row>
    <row r="23" spans="2:4" ht="15.6">
      <c r="B23" s="37">
        <v>14</v>
      </c>
      <c r="C23" s="35" t="s">
        <v>24</v>
      </c>
      <c r="D23" s="17"/>
    </row>
    <row r="24" spans="2:4" ht="15.6">
      <c r="B24" s="37">
        <v>15</v>
      </c>
      <c r="C24" s="35" t="s">
        <v>25</v>
      </c>
      <c r="D24" s="17"/>
    </row>
    <row r="25" spans="2:4" ht="15.6">
      <c r="B25" s="37">
        <v>16</v>
      </c>
      <c r="C25" s="35" t="s">
        <v>26</v>
      </c>
      <c r="D25" s="17"/>
    </row>
    <row r="26" spans="2:4" ht="15.6">
      <c r="B26" s="37">
        <v>17</v>
      </c>
      <c r="C26" s="35" t="s">
        <v>27</v>
      </c>
      <c r="D26" s="17"/>
    </row>
    <row r="27" spans="2:4" ht="15.6">
      <c r="B27" s="37">
        <v>18</v>
      </c>
      <c r="C27" s="35" t="s">
        <v>28</v>
      </c>
      <c r="D27" s="17"/>
    </row>
    <row r="28" spans="2:4" ht="15.6">
      <c r="B28" s="37">
        <v>19</v>
      </c>
      <c r="C28" s="35" t="s">
        <v>29</v>
      </c>
      <c r="D28" s="17"/>
    </row>
    <row r="29" spans="2:4" ht="15.6">
      <c r="B29" s="37">
        <v>20</v>
      </c>
      <c r="C29" s="35" t="s">
        <v>30</v>
      </c>
      <c r="D29" s="17"/>
    </row>
    <row r="30" spans="2:4" ht="15.6">
      <c r="B30" s="37">
        <v>21</v>
      </c>
      <c r="C30" s="35" t="s">
        <v>31</v>
      </c>
      <c r="D30" s="17"/>
    </row>
    <row r="31" spans="2:4" ht="15.6">
      <c r="B31" s="37">
        <v>22</v>
      </c>
      <c r="C31" s="35" t="s">
        <v>32</v>
      </c>
      <c r="D31" s="17"/>
    </row>
    <row r="32" spans="2:4" ht="15.6">
      <c r="B32" s="37">
        <v>23</v>
      </c>
      <c r="C32" s="35" t="s">
        <v>33</v>
      </c>
      <c r="D32" s="17"/>
    </row>
    <row r="33" spans="2:4" ht="15.6">
      <c r="B33" s="37">
        <v>24</v>
      </c>
      <c r="C33" s="35" t="s">
        <v>34</v>
      </c>
      <c r="D33" s="17"/>
    </row>
    <row r="34" spans="2:4" ht="18.75" customHeight="1">
      <c r="B34" s="37">
        <v>25</v>
      </c>
      <c r="C34" s="35" t="s">
        <v>35</v>
      </c>
      <c r="D34" s="17"/>
    </row>
    <row r="35" spans="2:4" ht="15.6">
      <c r="B35" s="37">
        <v>26</v>
      </c>
      <c r="C35" s="35" t="s">
        <v>36</v>
      </c>
      <c r="D35" s="17"/>
    </row>
    <row r="36" spans="2:4" ht="15.6">
      <c r="B36" s="37">
        <v>27</v>
      </c>
      <c r="C36" s="35" t="s">
        <v>37</v>
      </c>
      <c r="D36" s="17"/>
    </row>
    <row r="37" spans="2:4" ht="15.6">
      <c r="B37" s="37">
        <v>28</v>
      </c>
      <c r="C37" s="35" t="s">
        <v>38</v>
      </c>
      <c r="D37" s="17"/>
    </row>
    <row r="38" spans="2:4" ht="23.25" customHeight="1">
      <c r="B38" s="37">
        <v>29</v>
      </c>
      <c r="C38" s="35" t="s">
        <v>39</v>
      </c>
      <c r="D38" s="17"/>
    </row>
    <row r="39" spans="2:4" ht="23.25" customHeight="1" thickBot="1">
      <c r="B39" s="37">
        <v>30</v>
      </c>
      <c r="C39" s="36" t="s">
        <v>40</v>
      </c>
      <c r="D39" s="52"/>
    </row>
    <row r="40" spans="2:4" ht="23.25" customHeight="1">
      <c r="B40" s="37">
        <v>31</v>
      </c>
      <c r="C40" s="51" t="s">
        <v>60</v>
      </c>
      <c r="D40" s="52"/>
    </row>
    <row r="41" spans="2:4" ht="22.5" customHeight="1" thickBot="1">
      <c r="B41" s="37">
        <v>32</v>
      </c>
      <c r="C41" s="36" t="s">
        <v>60</v>
      </c>
      <c r="D41" s="14"/>
    </row>
    <row r="42" spans="2:4" s="45" customFormat="1" ht="15.6">
      <c r="B42" s="46"/>
      <c r="C42" s="47"/>
      <c r="D42" s="44"/>
    </row>
    <row r="43" spans="2:4" s="5" customFormat="1" ht="19.5" customHeight="1" thickBot="1">
      <c r="B43" s="9"/>
      <c r="C43" s="25"/>
      <c r="D43" s="15"/>
    </row>
    <row r="44" spans="2:4" ht="31.5" customHeight="1" thickBot="1">
      <c r="B44" s="40" t="s">
        <v>45</v>
      </c>
      <c r="C44" s="49" t="s">
        <v>57</v>
      </c>
      <c r="D44" s="20"/>
    </row>
    <row r="45" spans="2:4" s="45" customFormat="1" ht="25.2" thickBot="1">
      <c r="B45" s="42"/>
      <c r="C45" s="43"/>
      <c r="D45" s="44"/>
    </row>
    <row r="46" spans="2:4" s="45" customFormat="1" ht="25.2" thickBot="1">
      <c r="B46" s="40" t="s">
        <v>46</v>
      </c>
      <c r="C46" s="49" t="s">
        <v>59</v>
      </c>
      <c r="D46" s="20"/>
    </row>
    <row r="47" spans="2:4" s="45" customFormat="1">
      <c r="B47" s="42"/>
      <c r="C47" s="43"/>
      <c r="D47" s="44"/>
    </row>
    <row r="48" spans="2:4" s="45" customFormat="1" ht="25.2" thickBot="1">
      <c r="B48" s="42"/>
      <c r="C48" s="43"/>
      <c r="D48" s="44"/>
    </row>
    <row r="49" spans="2:5">
      <c r="B49" s="40" t="s">
        <v>58</v>
      </c>
      <c r="C49" s="38" t="s">
        <v>1</v>
      </c>
      <c r="D49" s="27" t="s">
        <v>3</v>
      </c>
      <c r="E49" s="1" t="s">
        <v>2</v>
      </c>
    </row>
    <row r="50" spans="2:5" ht="47.25" customHeight="1">
      <c r="C50" s="48" t="s">
        <v>62</v>
      </c>
      <c r="D50" s="18"/>
      <c r="E50" s="2"/>
    </row>
    <row r="51" spans="2:5" ht="21.75" customHeight="1">
      <c r="C51" s="28" t="s">
        <v>56</v>
      </c>
      <c r="D51" s="29"/>
      <c r="E51" s="6"/>
    </row>
    <row r="52" spans="2:5">
      <c r="C52" s="30" t="s">
        <v>5</v>
      </c>
      <c r="D52" s="18"/>
      <c r="E52" s="2"/>
    </row>
    <row r="53" spans="2:5">
      <c r="C53" s="30" t="s">
        <v>4</v>
      </c>
      <c r="D53" s="18"/>
      <c r="E53" s="2"/>
    </row>
    <row r="54" spans="2:5">
      <c r="C54" s="30" t="s">
        <v>4</v>
      </c>
      <c r="D54" s="18"/>
      <c r="E54" s="2"/>
    </row>
    <row r="55" spans="2:5">
      <c r="C55" s="30" t="s">
        <v>4</v>
      </c>
      <c r="D55" s="18"/>
      <c r="E55" s="2"/>
    </row>
    <row r="56" spans="2:5">
      <c r="C56" s="30" t="s">
        <v>4</v>
      </c>
      <c r="D56" s="18"/>
      <c r="E56" s="2"/>
    </row>
    <row r="57" spans="2:5">
      <c r="C57" s="30" t="s">
        <v>4</v>
      </c>
      <c r="D57" s="18"/>
      <c r="E57" s="2"/>
    </row>
    <row r="58" spans="2:5">
      <c r="C58" s="30" t="s">
        <v>4</v>
      </c>
      <c r="D58" s="18"/>
      <c r="E58" s="2"/>
    </row>
    <row r="59" spans="2:5">
      <c r="C59" s="30" t="s">
        <v>4</v>
      </c>
      <c r="D59" s="18"/>
      <c r="E59" s="2"/>
    </row>
    <row r="60" spans="2:5">
      <c r="C60" s="30" t="s">
        <v>4</v>
      </c>
      <c r="D60" s="18"/>
      <c r="E60" s="2"/>
    </row>
    <row r="61" spans="2:5">
      <c r="C61" s="30" t="s">
        <v>4</v>
      </c>
      <c r="D61" s="18"/>
      <c r="E61" s="2"/>
    </row>
    <row r="62" spans="2:5">
      <c r="C62" s="30" t="s">
        <v>4</v>
      </c>
      <c r="D62" s="18"/>
      <c r="E62" s="2"/>
    </row>
    <row r="63" spans="2:5">
      <c r="C63" s="30" t="s">
        <v>4</v>
      </c>
      <c r="D63" s="18"/>
      <c r="E63" s="2"/>
    </row>
    <row r="64" spans="2:5">
      <c r="C64" s="30" t="s">
        <v>4</v>
      </c>
      <c r="D64" s="18"/>
      <c r="E64" s="2"/>
    </row>
    <row r="65" spans="3:5">
      <c r="C65" s="30" t="s">
        <v>4</v>
      </c>
      <c r="D65" s="18"/>
      <c r="E65" s="2"/>
    </row>
    <row r="66" spans="3:5">
      <c r="C66" s="30" t="s">
        <v>4</v>
      </c>
      <c r="D66" s="18"/>
      <c r="E66" s="2"/>
    </row>
    <row r="67" spans="3:5">
      <c r="C67" s="30" t="s">
        <v>4</v>
      </c>
      <c r="D67" s="18"/>
      <c r="E67" s="2"/>
    </row>
    <row r="68" spans="3:5">
      <c r="C68" s="30" t="s">
        <v>4</v>
      </c>
      <c r="D68" s="18"/>
      <c r="E68" s="2"/>
    </row>
    <row r="69" spans="3:5">
      <c r="C69" s="30" t="s">
        <v>4</v>
      </c>
      <c r="D69" s="18"/>
      <c r="E69" s="2"/>
    </row>
    <row r="70" spans="3:5">
      <c r="C70" s="30" t="s">
        <v>4</v>
      </c>
      <c r="D70" s="18"/>
      <c r="E70" s="2"/>
    </row>
    <row r="71" spans="3:5">
      <c r="C71" s="30" t="s">
        <v>4</v>
      </c>
      <c r="D71" s="18"/>
      <c r="E71" s="2"/>
    </row>
    <row r="72" spans="3:5">
      <c r="C72" s="30" t="s">
        <v>4</v>
      </c>
      <c r="D72" s="18"/>
      <c r="E72" s="2"/>
    </row>
    <row r="73" spans="3:5">
      <c r="C73" s="30" t="s">
        <v>4</v>
      </c>
      <c r="D73" s="18"/>
      <c r="E73" s="2"/>
    </row>
    <row r="74" spans="3:5">
      <c r="C74" s="30" t="s">
        <v>4</v>
      </c>
      <c r="D74" s="18"/>
      <c r="E74" s="2"/>
    </row>
    <row r="75" spans="3:5" ht="25.2" thickBot="1">
      <c r="C75" s="56" t="s">
        <v>61</v>
      </c>
      <c r="D75" s="57"/>
      <c r="E75" s="58"/>
    </row>
    <row r="76" spans="3:5" ht="12" customHeight="1" thickTop="1">
      <c r="C76" s="53"/>
      <c r="D76" s="54"/>
      <c r="E76" s="55"/>
    </row>
    <row r="77" spans="3:5">
      <c r="C77" s="30" t="s">
        <v>63</v>
      </c>
      <c r="D77" s="18"/>
      <c r="E77" s="2"/>
    </row>
    <row r="78" spans="3:5">
      <c r="C78" s="30" t="s">
        <v>4</v>
      </c>
      <c r="D78" s="18"/>
      <c r="E78" s="2"/>
    </row>
    <row r="79" spans="3:5">
      <c r="C79" s="30" t="s">
        <v>4</v>
      </c>
      <c r="D79" s="18"/>
      <c r="E79" s="2"/>
    </row>
    <row r="80" spans="3:5">
      <c r="C80" s="30" t="s">
        <v>4</v>
      </c>
      <c r="D80" s="18"/>
      <c r="E80" s="2"/>
    </row>
    <row r="81" spans="3:5">
      <c r="C81" s="30" t="s">
        <v>4</v>
      </c>
      <c r="D81" s="18"/>
      <c r="E81" s="2"/>
    </row>
    <row r="82" spans="3:5">
      <c r="C82" s="30" t="s">
        <v>4</v>
      </c>
      <c r="D82" s="18"/>
      <c r="E82" s="2"/>
    </row>
    <row r="83" spans="3:5">
      <c r="C83" s="30" t="s">
        <v>4</v>
      </c>
      <c r="D83" s="18"/>
      <c r="E83" s="2"/>
    </row>
    <row r="84" spans="3:5">
      <c r="C84" s="30" t="s">
        <v>4</v>
      </c>
      <c r="D84" s="18"/>
      <c r="E84" s="2"/>
    </row>
    <row r="85" spans="3:5">
      <c r="C85" s="30" t="s">
        <v>4</v>
      </c>
      <c r="D85" s="18"/>
      <c r="E85" s="2"/>
    </row>
    <row r="86" spans="3:5">
      <c r="C86" s="30" t="s">
        <v>4</v>
      </c>
      <c r="D86" s="18"/>
      <c r="E86" s="2"/>
    </row>
    <row r="87" spans="3:5">
      <c r="C87" s="30" t="s">
        <v>4</v>
      </c>
      <c r="D87" s="18"/>
      <c r="E87" s="2"/>
    </row>
    <row r="88" spans="3:5">
      <c r="C88" s="30" t="s">
        <v>4</v>
      </c>
      <c r="D88" s="18"/>
      <c r="E88" s="2"/>
    </row>
    <row r="89" spans="3:5">
      <c r="C89" s="30" t="s">
        <v>4</v>
      </c>
      <c r="D89" s="18"/>
      <c r="E89" s="2"/>
    </row>
    <row r="90" spans="3:5">
      <c r="C90" s="30" t="s">
        <v>4</v>
      </c>
      <c r="D90" s="18"/>
      <c r="E90" s="2"/>
    </row>
    <row r="91" spans="3:5">
      <c r="C91" s="30" t="s">
        <v>4</v>
      </c>
      <c r="D91" s="18"/>
      <c r="E91" s="2"/>
    </row>
    <row r="92" spans="3:5">
      <c r="C92" s="30" t="s">
        <v>4</v>
      </c>
      <c r="D92" s="18"/>
      <c r="E92" s="2"/>
    </row>
    <row r="93" spans="3:5">
      <c r="C93" s="30" t="s">
        <v>4</v>
      </c>
      <c r="D93" s="18"/>
      <c r="E93" s="2"/>
    </row>
    <row r="94" spans="3:5">
      <c r="C94" s="30" t="s">
        <v>4</v>
      </c>
      <c r="D94" s="18"/>
      <c r="E94" s="2"/>
    </row>
    <row r="95" spans="3:5">
      <c r="C95" s="30" t="s">
        <v>4</v>
      </c>
      <c r="D95" s="18"/>
      <c r="E95" s="2"/>
    </row>
    <row r="96" spans="3:5">
      <c r="C96" s="30" t="s">
        <v>4</v>
      </c>
      <c r="D96" s="18"/>
      <c r="E96" s="2"/>
    </row>
    <row r="97" spans="2:5">
      <c r="C97" s="30" t="s">
        <v>4</v>
      </c>
      <c r="D97" s="18"/>
      <c r="E97" s="2"/>
    </row>
    <row r="98" spans="2:5">
      <c r="C98" s="30" t="s">
        <v>4</v>
      </c>
      <c r="D98" s="18"/>
      <c r="E98" s="2"/>
    </row>
    <row r="99" spans="2:5">
      <c r="C99" s="30" t="s">
        <v>4</v>
      </c>
      <c r="D99" s="18"/>
      <c r="E99" s="2"/>
    </row>
    <row r="100" spans="2:5" ht="25.2" thickBot="1">
      <c r="C100" s="31" t="s">
        <v>6</v>
      </c>
      <c r="D100" s="19"/>
      <c r="E100" s="3"/>
    </row>
    <row r="101" spans="2:5" s="4" customFormat="1" ht="41.4">
      <c r="B101" s="11"/>
      <c r="C101" s="48" t="s">
        <v>64</v>
      </c>
      <c r="D101" s="18"/>
      <c r="E101" s="2"/>
    </row>
    <row r="103" spans="2:5" s="4" customFormat="1">
      <c r="B103" s="11"/>
      <c r="C103" s="32"/>
      <c r="D103" s="33"/>
    </row>
    <row r="104" spans="2:5" s="4" customFormat="1">
      <c r="B104" s="11"/>
      <c r="C104" s="32"/>
      <c r="D104" s="33"/>
    </row>
    <row r="105" spans="2:5" s="4" customFormat="1">
      <c r="B105" s="11"/>
      <c r="C105" s="32"/>
      <c r="D105" s="33"/>
    </row>
    <row r="106" spans="2:5" ht="25.2" thickBot="1">
      <c r="D106" s="34" t="s">
        <v>50</v>
      </c>
      <c r="E106" s="34" t="s">
        <v>51</v>
      </c>
    </row>
    <row r="107" spans="2:5" ht="20.100000000000001" customHeight="1">
      <c r="B107" s="360" t="s">
        <v>47</v>
      </c>
      <c r="C107" s="38" t="s">
        <v>42</v>
      </c>
      <c r="D107" s="24" t="s">
        <v>0</v>
      </c>
      <c r="E107" s="24" t="s">
        <v>0</v>
      </c>
    </row>
    <row r="108" spans="2:5" ht="60" customHeight="1" thickBot="1">
      <c r="B108" s="361"/>
      <c r="C108" s="50" t="s">
        <v>53</v>
      </c>
      <c r="D108" s="14"/>
      <c r="E108" s="14"/>
    </row>
    <row r="109" spans="2:5" s="5" customFormat="1" ht="19.5" customHeight="1" thickBot="1">
      <c r="B109" s="12"/>
      <c r="C109" s="25"/>
      <c r="D109" s="15"/>
      <c r="E109" s="13"/>
    </row>
    <row r="110" spans="2:5" ht="20.100000000000001" customHeight="1">
      <c r="B110" s="360" t="s">
        <v>48</v>
      </c>
      <c r="C110" s="38" t="s">
        <v>11</v>
      </c>
      <c r="D110" s="24" t="s">
        <v>54</v>
      </c>
      <c r="E110" s="5"/>
    </row>
    <row r="111" spans="2:5" ht="58.5" customHeight="1">
      <c r="B111" s="361"/>
      <c r="C111" s="41" t="s">
        <v>9</v>
      </c>
      <c r="D111" s="17"/>
    </row>
    <row r="112" spans="2:5">
      <c r="B112" s="10"/>
      <c r="C112" s="26" t="s">
        <v>8</v>
      </c>
      <c r="D112" s="16" t="s">
        <v>55</v>
      </c>
      <c r="E112" s="7"/>
    </row>
    <row r="113" spans="2:4" ht="28.2">
      <c r="B113" s="37">
        <v>1</v>
      </c>
      <c r="C113" s="35" t="s">
        <v>41</v>
      </c>
      <c r="D113" s="17"/>
    </row>
    <row r="114" spans="2:4" ht="15.6">
      <c r="B114" s="37">
        <v>2</v>
      </c>
      <c r="C114" s="35" t="s">
        <v>12</v>
      </c>
      <c r="D114" s="17"/>
    </row>
    <row r="115" spans="2:4" ht="15.6">
      <c r="B115" s="37">
        <v>3</v>
      </c>
      <c r="C115" s="35" t="s">
        <v>13</v>
      </c>
      <c r="D115" s="17"/>
    </row>
    <row r="116" spans="2:4" ht="15.6">
      <c r="B116" s="37">
        <v>4</v>
      </c>
      <c r="C116" s="35" t="s">
        <v>14</v>
      </c>
      <c r="D116" s="17"/>
    </row>
    <row r="117" spans="2:4" ht="15.6">
      <c r="B117" s="37">
        <v>5</v>
      </c>
      <c r="C117" s="35" t="s">
        <v>15</v>
      </c>
      <c r="D117" s="17"/>
    </row>
    <row r="118" spans="2:4" ht="15.6">
      <c r="B118" s="37">
        <v>6</v>
      </c>
      <c r="C118" s="35" t="s">
        <v>16</v>
      </c>
      <c r="D118" s="17"/>
    </row>
    <row r="119" spans="2:4" ht="15.6">
      <c r="B119" s="37">
        <v>7</v>
      </c>
      <c r="C119" s="35" t="s">
        <v>17</v>
      </c>
      <c r="D119" s="17"/>
    </row>
    <row r="120" spans="2:4" ht="28.2">
      <c r="B120" s="37">
        <v>8</v>
      </c>
      <c r="C120" s="35" t="s">
        <v>18</v>
      </c>
      <c r="D120" s="17"/>
    </row>
    <row r="121" spans="2:4" ht="28.2">
      <c r="B121" s="37">
        <v>9</v>
      </c>
      <c r="C121" s="35" t="s">
        <v>19</v>
      </c>
      <c r="D121" s="17"/>
    </row>
    <row r="122" spans="2:4" ht="28.2">
      <c r="B122" s="37">
        <v>10</v>
      </c>
      <c r="C122" s="35" t="s">
        <v>20</v>
      </c>
      <c r="D122" s="17"/>
    </row>
    <row r="123" spans="2:4" ht="15.6">
      <c r="B123" s="37">
        <v>11</v>
      </c>
      <c r="C123" s="35" t="s">
        <v>21</v>
      </c>
      <c r="D123" s="17"/>
    </row>
    <row r="124" spans="2:4" ht="15.6">
      <c r="B124" s="37">
        <v>12</v>
      </c>
      <c r="C124" s="35" t="s">
        <v>22</v>
      </c>
      <c r="D124" s="17"/>
    </row>
    <row r="125" spans="2:4" ht="15.6">
      <c r="B125" s="37">
        <v>13</v>
      </c>
      <c r="C125" s="35" t="s">
        <v>23</v>
      </c>
      <c r="D125" s="17"/>
    </row>
    <row r="126" spans="2:4" ht="18" customHeight="1">
      <c r="B126" s="37">
        <v>14</v>
      </c>
      <c r="C126" s="35" t="s">
        <v>24</v>
      </c>
      <c r="D126" s="17"/>
    </row>
    <row r="127" spans="2:4" ht="15.6">
      <c r="B127" s="37">
        <v>15</v>
      </c>
      <c r="C127" s="35" t="s">
        <v>25</v>
      </c>
      <c r="D127" s="17"/>
    </row>
    <row r="128" spans="2:4" ht="18.75" customHeight="1">
      <c r="B128" s="37">
        <v>16</v>
      </c>
      <c r="C128" s="35" t="s">
        <v>26</v>
      </c>
      <c r="D128" s="17"/>
    </row>
    <row r="129" spans="2:4" ht="15.6">
      <c r="B129" s="37">
        <v>17</v>
      </c>
      <c r="C129" s="35" t="s">
        <v>27</v>
      </c>
      <c r="D129" s="17"/>
    </row>
    <row r="130" spans="2:4" ht="15.6">
      <c r="B130" s="37">
        <v>18</v>
      </c>
      <c r="C130" s="35" t="s">
        <v>28</v>
      </c>
      <c r="D130" s="17"/>
    </row>
    <row r="131" spans="2:4" ht="15.6">
      <c r="B131" s="37">
        <v>19</v>
      </c>
      <c r="C131" s="35" t="s">
        <v>29</v>
      </c>
      <c r="D131" s="17"/>
    </row>
    <row r="132" spans="2:4" ht="15.6">
      <c r="B132" s="37">
        <v>20</v>
      </c>
      <c r="C132" s="35" t="s">
        <v>30</v>
      </c>
      <c r="D132" s="17"/>
    </row>
    <row r="133" spans="2:4" ht="15.6">
      <c r="B133" s="37">
        <v>21</v>
      </c>
      <c r="C133" s="35" t="s">
        <v>31</v>
      </c>
      <c r="D133" s="17"/>
    </row>
    <row r="134" spans="2:4" ht="15.6">
      <c r="B134" s="37">
        <v>22</v>
      </c>
      <c r="C134" s="35" t="s">
        <v>32</v>
      </c>
      <c r="D134" s="17"/>
    </row>
    <row r="135" spans="2:4" ht="15.6">
      <c r="B135" s="37">
        <v>23</v>
      </c>
      <c r="C135" s="35" t="s">
        <v>33</v>
      </c>
      <c r="D135" s="17"/>
    </row>
    <row r="136" spans="2:4" ht="15.6">
      <c r="B136" s="37">
        <v>24</v>
      </c>
      <c r="C136" s="35" t="s">
        <v>34</v>
      </c>
      <c r="D136" s="17"/>
    </row>
    <row r="137" spans="2:4" ht="15.6">
      <c r="B137" s="37">
        <v>25</v>
      </c>
      <c r="C137" s="35" t="s">
        <v>35</v>
      </c>
      <c r="D137" s="17"/>
    </row>
    <row r="138" spans="2:4" ht="15.6">
      <c r="B138" s="37">
        <v>26</v>
      </c>
      <c r="C138" s="35" t="s">
        <v>36</v>
      </c>
      <c r="D138" s="17"/>
    </row>
    <row r="139" spans="2:4" ht="15.6">
      <c r="B139" s="37">
        <v>27</v>
      </c>
      <c r="C139" s="35" t="s">
        <v>37</v>
      </c>
      <c r="D139" s="17"/>
    </row>
    <row r="140" spans="2:4" ht="15.6">
      <c r="B140" s="37">
        <v>28</v>
      </c>
      <c r="C140" s="35" t="s">
        <v>38</v>
      </c>
      <c r="D140" s="17"/>
    </row>
    <row r="141" spans="2:4" ht="15.6">
      <c r="B141" s="37">
        <v>29</v>
      </c>
      <c r="C141" s="35" t="s">
        <v>39</v>
      </c>
      <c r="D141" s="17"/>
    </row>
    <row r="142" spans="2:4" ht="16.2" thickBot="1">
      <c r="B142" s="37">
        <v>30</v>
      </c>
      <c r="C142" s="36" t="s">
        <v>40</v>
      </c>
      <c r="D142" s="52"/>
    </row>
    <row r="143" spans="2:4" ht="15.6">
      <c r="B143" s="37">
        <v>31</v>
      </c>
      <c r="C143" s="51" t="s">
        <v>60</v>
      </c>
      <c r="D143" s="52"/>
    </row>
    <row r="144" spans="2:4" ht="16.2" thickBot="1">
      <c r="B144" s="37">
        <v>32</v>
      </c>
      <c r="C144" s="36" t="s">
        <v>60</v>
      </c>
      <c r="D144" s="14"/>
    </row>
    <row r="145" spans="2:5" s="45" customFormat="1" ht="15.6">
      <c r="B145" s="46"/>
      <c r="C145" s="47"/>
      <c r="D145" s="44"/>
    </row>
    <row r="146" spans="2:5" s="45" customFormat="1" ht="25.2" thickBot="1">
      <c r="B146" s="9"/>
      <c r="C146" s="25"/>
      <c r="D146" s="15"/>
      <c r="E146" s="5"/>
    </row>
    <row r="147" spans="2:5" s="45" customFormat="1" ht="25.2" thickBot="1">
      <c r="B147" s="40" t="s">
        <v>49</v>
      </c>
      <c r="C147" s="49" t="s">
        <v>57</v>
      </c>
      <c r="D147" s="20"/>
      <c r="E147"/>
    </row>
    <row r="148" spans="2:5" s="45" customFormat="1" ht="25.2" thickBot="1">
      <c r="B148" s="42"/>
      <c r="C148" s="43"/>
      <c r="D148" s="44"/>
    </row>
    <row r="149" spans="2:5" s="45" customFormat="1" ht="25.2" thickBot="1">
      <c r="B149" s="40" t="s">
        <v>66</v>
      </c>
      <c r="C149" s="49" t="s">
        <v>59</v>
      </c>
      <c r="D149" s="20"/>
    </row>
    <row r="150" spans="2:5">
      <c r="B150" s="42"/>
      <c r="C150" s="43"/>
      <c r="D150" s="44"/>
      <c r="E150" s="45"/>
    </row>
    <row r="151" spans="2:5" ht="25.2" thickBot="1">
      <c r="B151" s="42"/>
      <c r="C151" s="43"/>
      <c r="D151" s="44"/>
      <c r="E151" s="45"/>
    </row>
    <row r="152" spans="2:5">
      <c r="B152" s="40" t="s">
        <v>67</v>
      </c>
      <c r="C152" s="38" t="s">
        <v>1</v>
      </c>
      <c r="D152" s="27" t="s">
        <v>3</v>
      </c>
      <c r="E152" s="1" t="s">
        <v>2</v>
      </c>
    </row>
    <row r="153" spans="2:5" ht="41.4">
      <c r="C153" s="48" t="s">
        <v>65</v>
      </c>
      <c r="D153" s="18"/>
      <c r="E153" s="2"/>
    </row>
    <row r="154" spans="2:5">
      <c r="C154" s="28" t="s">
        <v>56</v>
      </c>
      <c r="D154" s="29"/>
      <c r="E154" s="6"/>
    </row>
    <row r="155" spans="2:5">
      <c r="C155" s="30" t="s">
        <v>5</v>
      </c>
      <c r="D155" s="18"/>
      <c r="E155" s="2"/>
    </row>
    <row r="156" spans="2:5">
      <c r="C156" s="30" t="s">
        <v>4</v>
      </c>
      <c r="D156" s="18"/>
      <c r="E156" s="2"/>
    </row>
    <row r="157" spans="2:5">
      <c r="C157" s="30" t="s">
        <v>4</v>
      </c>
      <c r="D157" s="18"/>
      <c r="E157" s="2"/>
    </row>
    <row r="158" spans="2:5">
      <c r="C158" s="30" t="s">
        <v>4</v>
      </c>
      <c r="D158" s="18"/>
      <c r="E158" s="2"/>
    </row>
    <row r="159" spans="2:5">
      <c r="C159" s="30" t="s">
        <v>4</v>
      </c>
      <c r="D159" s="18"/>
      <c r="E159" s="2"/>
    </row>
    <row r="160" spans="2:5">
      <c r="C160" s="30" t="s">
        <v>4</v>
      </c>
      <c r="D160" s="18"/>
      <c r="E160" s="2"/>
    </row>
    <row r="161" spans="3:5">
      <c r="C161" s="30" t="s">
        <v>4</v>
      </c>
      <c r="D161" s="18"/>
      <c r="E161" s="2"/>
    </row>
    <row r="162" spans="3:5">
      <c r="C162" s="30" t="s">
        <v>4</v>
      </c>
      <c r="D162" s="18"/>
      <c r="E162" s="2"/>
    </row>
    <row r="163" spans="3:5">
      <c r="C163" s="30" t="s">
        <v>4</v>
      </c>
      <c r="D163" s="18"/>
      <c r="E163" s="2"/>
    </row>
    <row r="164" spans="3:5">
      <c r="C164" s="30" t="s">
        <v>4</v>
      </c>
      <c r="D164" s="18"/>
      <c r="E164" s="2"/>
    </row>
    <row r="165" spans="3:5">
      <c r="C165" s="30" t="s">
        <v>4</v>
      </c>
      <c r="D165" s="18"/>
      <c r="E165" s="2"/>
    </row>
    <row r="166" spans="3:5">
      <c r="C166" s="30" t="s">
        <v>4</v>
      </c>
      <c r="D166" s="18"/>
      <c r="E166" s="2"/>
    </row>
    <row r="167" spans="3:5">
      <c r="C167" s="30" t="s">
        <v>4</v>
      </c>
      <c r="D167" s="18"/>
      <c r="E167" s="2"/>
    </row>
    <row r="168" spans="3:5">
      <c r="C168" s="30" t="s">
        <v>4</v>
      </c>
      <c r="D168" s="18"/>
      <c r="E168" s="2"/>
    </row>
    <row r="169" spans="3:5">
      <c r="C169" s="30" t="s">
        <v>4</v>
      </c>
      <c r="D169" s="18"/>
      <c r="E169" s="2"/>
    </row>
    <row r="170" spans="3:5">
      <c r="C170" s="30" t="s">
        <v>4</v>
      </c>
      <c r="D170" s="18"/>
      <c r="E170" s="2"/>
    </row>
    <row r="171" spans="3:5">
      <c r="C171" s="30" t="s">
        <v>4</v>
      </c>
      <c r="D171" s="18"/>
      <c r="E171" s="2"/>
    </row>
    <row r="172" spans="3:5">
      <c r="C172" s="30" t="s">
        <v>4</v>
      </c>
      <c r="D172" s="18"/>
      <c r="E172" s="2"/>
    </row>
    <row r="173" spans="3:5">
      <c r="C173" s="30" t="s">
        <v>4</v>
      </c>
      <c r="D173" s="18"/>
      <c r="E173" s="2"/>
    </row>
    <row r="174" spans="3:5">
      <c r="C174" s="30" t="s">
        <v>4</v>
      </c>
      <c r="D174" s="18"/>
      <c r="E174" s="2"/>
    </row>
    <row r="175" spans="3:5">
      <c r="C175" s="30" t="s">
        <v>4</v>
      </c>
      <c r="D175" s="18"/>
      <c r="E175" s="2"/>
    </row>
    <row r="176" spans="3:5">
      <c r="C176" s="30" t="s">
        <v>4</v>
      </c>
      <c r="D176" s="18"/>
      <c r="E176" s="2"/>
    </row>
    <row r="177" spans="3:5">
      <c r="C177" s="30" t="s">
        <v>4</v>
      </c>
      <c r="D177" s="18"/>
      <c r="E177" s="2"/>
    </row>
    <row r="178" spans="3:5" ht="25.2" thickBot="1">
      <c r="C178" s="56" t="s">
        <v>61</v>
      </c>
      <c r="D178" s="57"/>
      <c r="E178" s="58"/>
    </row>
    <row r="179" spans="3:5" ht="9" customHeight="1" thickTop="1">
      <c r="C179" s="53"/>
      <c r="D179" s="54"/>
      <c r="E179" s="55"/>
    </row>
    <row r="180" spans="3:5">
      <c r="C180" s="30" t="s">
        <v>63</v>
      </c>
      <c r="D180" s="18"/>
      <c r="E180" s="2"/>
    </row>
    <row r="181" spans="3:5">
      <c r="C181" s="30" t="s">
        <v>4</v>
      </c>
      <c r="D181" s="18"/>
      <c r="E181" s="2"/>
    </row>
    <row r="182" spans="3:5">
      <c r="C182" s="30" t="s">
        <v>4</v>
      </c>
      <c r="D182" s="18"/>
      <c r="E182" s="2"/>
    </row>
    <row r="183" spans="3:5">
      <c r="C183" s="30" t="s">
        <v>4</v>
      </c>
      <c r="D183" s="18"/>
      <c r="E183" s="2"/>
    </row>
    <row r="184" spans="3:5">
      <c r="C184" s="30" t="s">
        <v>4</v>
      </c>
      <c r="D184" s="18"/>
      <c r="E184" s="2"/>
    </row>
    <row r="185" spans="3:5">
      <c r="C185" s="30" t="s">
        <v>4</v>
      </c>
      <c r="D185" s="18"/>
      <c r="E185" s="2"/>
    </row>
    <row r="186" spans="3:5">
      <c r="C186" s="30" t="s">
        <v>4</v>
      </c>
      <c r="D186" s="18"/>
      <c r="E186" s="2"/>
    </row>
    <row r="187" spans="3:5">
      <c r="C187" s="30" t="s">
        <v>4</v>
      </c>
      <c r="D187" s="18"/>
      <c r="E187" s="2"/>
    </row>
    <row r="188" spans="3:5">
      <c r="C188" s="30" t="s">
        <v>4</v>
      </c>
      <c r="D188" s="18"/>
      <c r="E188" s="2"/>
    </row>
    <row r="189" spans="3:5">
      <c r="C189" s="30" t="s">
        <v>4</v>
      </c>
      <c r="D189" s="18"/>
      <c r="E189" s="2"/>
    </row>
    <row r="190" spans="3:5">
      <c r="C190" s="30" t="s">
        <v>4</v>
      </c>
      <c r="D190" s="18"/>
      <c r="E190" s="2"/>
    </row>
    <row r="191" spans="3:5">
      <c r="C191" s="30" t="s">
        <v>4</v>
      </c>
      <c r="D191" s="18"/>
      <c r="E191" s="2"/>
    </row>
    <row r="192" spans="3:5">
      <c r="C192" s="30" t="s">
        <v>4</v>
      </c>
      <c r="D192" s="18"/>
      <c r="E192" s="2"/>
    </row>
    <row r="193" spans="2:5">
      <c r="C193" s="30" t="s">
        <v>4</v>
      </c>
      <c r="D193" s="18"/>
      <c r="E193" s="2"/>
    </row>
    <row r="194" spans="2:5">
      <c r="C194" s="30" t="s">
        <v>4</v>
      </c>
      <c r="D194" s="18"/>
      <c r="E194" s="2"/>
    </row>
    <row r="195" spans="2:5">
      <c r="C195" s="30" t="s">
        <v>4</v>
      </c>
      <c r="D195" s="18"/>
      <c r="E195" s="2"/>
    </row>
    <row r="196" spans="2:5">
      <c r="C196" s="30" t="s">
        <v>4</v>
      </c>
      <c r="D196" s="18"/>
      <c r="E196" s="2"/>
    </row>
    <row r="197" spans="2:5">
      <c r="C197" s="30" t="s">
        <v>4</v>
      </c>
      <c r="D197" s="18"/>
      <c r="E197" s="2"/>
    </row>
    <row r="198" spans="2:5">
      <c r="C198" s="30" t="s">
        <v>4</v>
      </c>
      <c r="D198" s="18"/>
      <c r="E198" s="2"/>
    </row>
    <row r="199" spans="2:5">
      <c r="C199" s="30" t="s">
        <v>4</v>
      </c>
      <c r="D199" s="18"/>
      <c r="E199" s="2"/>
    </row>
    <row r="200" spans="2:5">
      <c r="C200" s="30" t="s">
        <v>4</v>
      </c>
      <c r="D200" s="18"/>
      <c r="E200" s="2"/>
    </row>
    <row r="201" spans="2:5">
      <c r="C201" s="30" t="s">
        <v>4</v>
      </c>
      <c r="D201" s="18"/>
      <c r="E201" s="2"/>
    </row>
    <row r="202" spans="2:5">
      <c r="C202" s="30" t="s">
        <v>4</v>
      </c>
      <c r="D202" s="18"/>
      <c r="E202" s="2"/>
    </row>
    <row r="203" spans="2:5" ht="25.2" thickBot="1">
      <c r="C203" s="31" t="s">
        <v>6</v>
      </c>
      <c r="D203" s="19"/>
      <c r="E203" s="3"/>
    </row>
    <row r="204" spans="2:5" ht="41.4">
      <c r="B204" s="11"/>
      <c r="C204" s="48" t="s">
        <v>64</v>
      </c>
      <c r="D204" s="18"/>
      <c r="E204" s="2"/>
    </row>
  </sheetData>
  <mergeCells count="4">
    <mergeCell ref="B4:B5"/>
    <mergeCell ref="B7:B8"/>
    <mergeCell ref="B107:B108"/>
    <mergeCell ref="B110:B111"/>
  </mergeCells>
  <pageMargins left="0.39370078740157483" right="0.27559055118110237" top="0.51181102362204722" bottom="0.39370078740157483" header="0.31496062992125984" footer="0.31496062992125984"/>
  <pageSetup paperSize="9" scale="3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D6BE2-1D36-4C55-B36B-23FA7401B882}">
  <sheetPr>
    <pageSetUpPr fitToPage="1"/>
  </sheetPr>
  <dimension ref="B2:G37"/>
  <sheetViews>
    <sheetView workbookViewId="0">
      <selection activeCell="F11" sqref="F11"/>
    </sheetView>
  </sheetViews>
  <sheetFormatPr defaultColWidth="8.69921875" defaultRowHeight="15.6"/>
  <cols>
    <col min="1" max="1" width="6.19921875" style="65" customWidth="1"/>
    <col min="2" max="2" width="6.69921875" style="85" customWidth="1"/>
    <col min="3" max="3" width="52.5" style="66" customWidth="1"/>
    <col min="4" max="4" width="24.59765625" style="67" customWidth="1"/>
    <col min="5" max="5" width="24.59765625" style="65" customWidth="1"/>
    <col min="6" max="7" width="26.09765625" style="65" customWidth="1"/>
    <col min="8" max="16384" width="8.69921875" style="65"/>
  </cols>
  <sheetData>
    <row r="2" spans="2:7" ht="15" customHeight="1">
      <c r="B2" s="362" t="s">
        <v>89</v>
      </c>
      <c r="C2" s="362"/>
      <c r="D2" s="65"/>
    </row>
    <row r="3" spans="2:7">
      <c r="C3" s="63"/>
      <c r="D3" s="64"/>
    </row>
    <row r="4" spans="2:7" ht="15" customHeight="1">
      <c r="B4" s="362" t="s">
        <v>90</v>
      </c>
      <c r="C4" s="362"/>
      <c r="D4" s="64" t="s">
        <v>85</v>
      </c>
    </row>
    <row r="5" spans="2:7">
      <c r="C5" s="63"/>
      <c r="D5" s="64"/>
    </row>
    <row r="6" spans="2:7">
      <c r="C6" s="63"/>
      <c r="D6" s="64"/>
    </row>
    <row r="7" spans="2:7" ht="16.2" thickBot="1"/>
    <row r="8" spans="2:7" ht="40.200000000000003" customHeight="1" thickBot="1">
      <c r="B8" s="86" t="s">
        <v>68</v>
      </c>
      <c r="C8" s="68" t="s">
        <v>78</v>
      </c>
      <c r="D8" s="91"/>
    </row>
    <row r="9" spans="2:7" s="71" customFormat="1" ht="40.200000000000003" customHeight="1" thickBot="1">
      <c r="B9" s="87"/>
      <c r="C9" s="69"/>
      <c r="D9" s="70"/>
    </row>
    <row r="10" spans="2:7" ht="40.200000000000003" customHeight="1" thickBot="1">
      <c r="B10" s="86" t="s">
        <v>69</v>
      </c>
      <c r="C10" s="68" t="s">
        <v>72</v>
      </c>
      <c r="D10" s="91"/>
    </row>
    <row r="11" spans="2:7" s="74" customFormat="1" ht="40.200000000000003" customHeight="1" thickBot="1">
      <c r="B11" s="88"/>
      <c r="C11" s="72"/>
      <c r="D11" s="73"/>
    </row>
    <row r="12" spans="2:7" s="74" customFormat="1" ht="40.200000000000003" customHeight="1" thickBot="1">
      <c r="B12" s="86" t="s">
        <v>70</v>
      </c>
      <c r="C12" s="68" t="s">
        <v>73</v>
      </c>
      <c r="D12" s="91"/>
    </row>
    <row r="13" spans="2:7" s="74" customFormat="1" ht="40.200000000000003" customHeight="1" thickBot="1">
      <c r="B13" s="88"/>
      <c r="C13" s="72"/>
      <c r="D13" s="73"/>
    </row>
    <row r="14" spans="2:7" ht="40.200000000000003" customHeight="1">
      <c r="B14" s="86" t="s">
        <v>71</v>
      </c>
      <c r="C14" s="75" t="s">
        <v>86</v>
      </c>
      <c r="D14" s="76" t="s">
        <v>81</v>
      </c>
      <c r="E14" s="77" t="s">
        <v>82</v>
      </c>
      <c r="F14" s="77" t="s">
        <v>83</v>
      </c>
      <c r="G14" s="77" t="s">
        <v>84</v>
      </c>
    </row>
    <row r="15" spans="2:7" ht="62.7" customHeight="1">
      <c r="B15" s="84" t="s">
        <v>74</v>
      </c>
      <c r="C15" s="83" t="s">
        <v>87</v>
      </c>
      <c r="D15" s="78"/>
      <c r="E15" s="61"/>
      <c r="F15" s="61"/>
      <c r="G15" s="92"/>
    </row>
    <row r="16" spans="2:7" ht="25.2" customHeight="1">
      <c r="B16" s="84" t="s">
        <v>75</v>
      </c>
      <c r="C16" s="79" t="s">
        <v>80</v>
      </c>
      <c r="D16" s="80">
        <v>500</v>
      </c>
      <c r="E16" s="59"/>
      <c r="F16" s="59"/>
      <c r="G16" s="59"/>
    </row>
    <row r="17" spans="2:7" ht="25.2" customHeight="1">
      <c r="B17" s="84" t="s">
        <v>76</v>
      </c>
      <c r="C17" s="79" t="s">
        <v>79</v>
      </c>
      <c r="D17" s="80">
        <v>1000</v>
      </c>
      <c r="E17" s="59"/>
      <c r="F17" s="59"/>
      <c r="G17" s="59"/>
    </row>
    <row r="18" spans="2:7" ht="25.2" customHeight="1">
      <c r="B18" s="84" t="s">
        <v>77</v>
      </c>
      <c r="C18" s="79" t="s">
        <v>79</v>
      </c>
      <c r="D18" s="80">
        <v>1500</v>
      </c>
      <c r="E18" s="59"/>
      <c r="F18" s="59"/>
      <c r="G18" s="59"/>
    </row>
    <row r="19" spans="2:7" ht="25.2" customHeight="1">
      <c r="B19" s="84"/>
      <c r="C19" s="79" t="s">
        <v>79</v>
      </c>
      <c r="D19" s="80">
        <v>2000</v>
      </c>
      <c r="E19" s="59"/>
      <c r="F19" s="59"/>
      <c r="G19" s="59"/>
    </row>
    <row r="20" spans="2:7" ht="25.2" customHeight="1">
      <c r="B20" s="84"/>
      <c r="C20" s="79" t="s">
        <v>79</v>
      </c>
      <c r="D20" s="80">
        <v>2500</v>
      </c>
      <c r="E20" s="59"/>
      <c r="F20" s="59"/>
      <c r="G20" s="59"/>
    </row>
    <row r="21" spans="2:7" ht="25.2" customHeight="1">
      <c r="B21" s="84"/>
      <c r="C21" s="79" t="s">
        <v>79</v>
      </c>
      <c r="D21" s="80">
        <v>3000</v>
      </c>
      <c r="E21" s="59"/>
      <c r="F21" s="59"/>
      <c r="G21" s="59"/>
    </row>
    <row r="22" spans="2:7" ht="25.2" customHeight="1">
      <c r="B22" s="84"/>
      <c r="C22" s="79" t="s">
        <v>79</v>
      </c>
      <c r="D22" s="80">
        <v>3500</v>
      </c>
      <c r="E22" s="59"/>
      <c r="F22" s="59"/>
      <c r="G22" s="59"/>
    </row>
    <row r="23" spans="2:7" ht="25.2" customHeight="1">
      <c r="B23" s="84"/>
      <c r="C23" s="79" t="s">
        <v>79</v>
      </c>
      <c r="D23" s="80">
        <v>4000</v>
      </c>
      <c r="E23" s="59"/>
      <c r="F23" s="59"/>
      <c r="G23" s="59"/>
    </row>
    <row r="24" spans="2:7" ht="25.2" customHeight="1">
      <c r="B24" s="84"/>
      <c r="C24" s="79" t="s">
        <v>79</v>
      </c>
      <c r="D24" s="80">
        <v>4500</v>
      </c>
      <c r="E24" s="59"/>
      <c r="F24" s="59"/>
      <c r="G24" s="59"/>
    </row>
    <row r="25" spans="2:7" ht="25.2" customHeight="1">
      <c r="B25" s="84"/>
      <c r="C25" s="79" t="s">
        <v>79</v>
      </c>
      <c r="D25" s="80">
        <v>5000</v>
      </c>
      <c r="E25" s="59"/>
      <c r="F25" s="59"/>
      <c r="G25" s="59"/>
    </row>
    <row r="26" spans="2:7" ht="25.2" customHeight="1">
      <c r="B26" s="84"/>
      <c r="C26" s="79" t="s">
        <v>79</v>
      </c>
      <c r="D26" s="80">
        <v>5500</v>
      </c>
      <c r="E26" s="59"/>
      <c r="F26" s="59"/>
      <c r="G26" s="59"/>
    </row>
    <row r="27" spans="2:7" ht="25.2" customHeight="1">
      <c r="B27" s="84"/>
      <c r="C27" s="79" t="s">
        <v>79</v>
      </c>
      <c r="D27" s="80">
        <v>6000</v>
      </c>
      <c r="E27" s="59"/>
      <c r="F27" s="59"/>
      <c r="G27" s="59"/>
    </row>
    <row r="28" spans="2:7" ht="25.2" customHeight="1">
      <c r="B28" s="84"/>
      <c r="C28" s="79" t="s">
        <v>79</v>
      </c>
      <c r="D28" s="80">
        <v>6500</v>
      </c>
      <c r="E28" s="59"/>
      <c r="F28" s="59"/>
      <c r="G28" s="59"/>
    </row>
    <row r="29" spans="2:7" ht="25.2" customHeight="1">
      <c r="B29" s="84"/>
      <c r="C29" s="79" t="s">
        <v>79</v>
      </c>
      <c r="D29" s="80">
        <v>7000</v>
      </c>
      <c r="E29" s="59"/>
      <c r="F29" s="59"/>
      <c r="G29" s="59"/>
    </row>
    <row r="30" spans="2:7" ht="25.2" customHeight="1">
      <c r="B30" s="84"/>
      <c r="C30" s="79" t="s">
        <v>79</v>
      </c>
      <c r="D30" s="80">
        <v>7500</v>
      </c>
      <c r="E30" s="59"/>
      <c r="F30" s="59"/>
      <c r="G30" s="59"/>
    </row>
    <row r="31" spans="2:7" ht="25.2" customHeight="1">
      <c r="B31" s="86"/>
      <c r="C31" s="79" t="s">
        <v>79</v>
      </c>
      <c r="D31" s="80">
        <v>8000</v>
      </c>
      <c r="E31" s="59"/>
      <c r="F31" s="59"/>
      <c r="G31" s="59"/>
    </row>
    <row r="32" spans="2:7" ht="25.2" customHeight="1">
      <c r="B32" s="86"/>
      <c r="C32" s="79" t="s">
        <v>79</v>
      </c>
      <c r="D32" s="80">
        <v>8500</v>
      </c>
      <c r="E32" s="59"/>
      <c r="F32" s="59"/>
      <c r="G32" s="59"/>
    </row>
    <row r="33" spans="2:7" ht="25.2" customHeight="1">
      <c r="B33" s="86"/>
      <c r="C33" s="79" t="s">
        <v>79</v>
      </c>
      <c r="D33" s="80">
        <v>9000</v>
      </c>
      <c r="E33" s="59"/>
      <c r="F33" s="59"/>
      <c r="G33" s="59"/>
    </row>
    <row r="34" spans="2:7" ht="25.2" customHeight="1">
      <c r="B34" s="86"/>
      <c r="C34" s="79" t="s">
        <v>79</v>
      </c>
      <c r="D34" s="80">
        <v>9500</v>
      </c>
      <c r="E34" s="59"/>
      <c r="F34" s="59"/>
      <c r="G34" s="59"/>
    </row>
    <row r="35" spans="2:7" ht="25.2" customHeight="1">
      <c r="B35" s="86"/>
      <c r="C35" s="79" t="s">
        <v>79</v>
      </c>
      <c r="D35" s="80">
        <v>10000</v>
      </c>
      <c r="E35" s="59"/>
      <c r="F35" s="59"/>
      <c r="G35" s="59"/>
    </row>
    <row r="36" spans="2:7" ht="25.2" customHeight="1" thickBot="1">
      <c r="B36" s="86"/>
      <c r="C36" s="81" t="s">
        <v>88</v>
      </c>
      <c r="D36" s="82"/>
      <c r="E36" s="60"/>
      <c r="F36" s="60"/>
      <c r="G36" s="60"/>
    </row>
    <row r="37" spans="2:7" ht="16.2" thickTop="1"/>
  </sheetData>
  <mergeCells count="2">
    <mergeCell ref="B2:C2"/>
    <mergeCell ref="B4:C4"/>
  </mergeCells>
  <pageMargins left="0.39370078740157483" right="0.27559055118110237" top="0.51181102362204722" bottom="0.39370078740157483" header="0.31496062992125984" footer="0.31496062992125984"/>
  <pageSetup paperSize="9" scale="5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3EFAD-B8F9-4CFE-BBD2-C3664272550C}">
  <sheetPr>
    <tabColor rgb="FFFF0000"/>
    <pageSetUpPr fitToPage="1"/>
  </sheetPr>
  <dimension ref="A1:V60"/>
  <sheetViews>
    <sheetView tabSelected="1" view="pageBreakPreview" zoomScale="70" zoomScaleNormal="55" zoomScaleSheetLayoutView="70" zoomScalePageLayoutView="10" workbookViewId="0">
      <selection activeCell="G26" sqref="G26"/>
    </sheetView>
  </sheetViews>
  <sheetFormatPr defaultColWidth="8.69921875" defaultRowHeight="15.6"/>
  <cols>
    <col min="1" max="2" width="6.69921875" style="65" customWidth="1"/>
    <col min="3" max="3" width="22" style="62" customWidth="1"/>
    <col min="4" max="4" width="100.69921875" style="66" customWidth="1"/>
    <col min="5" max="5" width="30.69921875" style="67" customWidth="1"/>
    <col min="6" max="6" width="30.69921875" style="65" customWidth="1"/>
    <col min="7" max="7" width="20.69921875" style="323" customWidth="1"/>
    <col min="8" max="8" width="16.09765625" style="90" customWidth="1"/>
    <col min="9" max="9" width="11" style="90" customWidth="1"/>
    <col min="10" max="10" width="12" style="65" customWidth="1"/>
    <col min="11" max="11" width="11.09765625" style="65" customWidth="1"/>
    <col min="12" max="16384" width="8.69921875" style="65"/>
  </cols>
  <sheetData>
    <row r="1" spans="1:11" ht="17.399999999999999">
      <c r="C1" s="116"/>
      <c r="D1" s="120"/>
      <c r="G1" s="322"/>
    </row>
    <row r="2" spans="1:11" ht="24.6" customHeight="1">
      <c r="C2" s="363" t="s">
        <v>281</v>
      </c>
      <c r="D2" s="363"/>
      <c r="E2" s="119"/>
      <c r="G2" s="123" t="s">
        <v>261</v>
      </c>
    </row>
    <row r="3" spans="1:11" ht="28.2" customHeight="1">
      <c r="C3" s="280" t="s">
        <v>211</v>
      </c>
      <c r="D3" s="280"/>
      <c r="E3" s="364" t="s">
        <v>213</v>
      </c>
      <c r="F3" s="364"/>
      <c r="G3" s="364"/>
    </row>
    <row r="4" spans="1:11" ht="22.8">
      <c r="C4" s="122"/>
      <c r="D4" s="123"/>
      <c r="E4" s="364"/>
      <c r="F4" s="364"/>
      <c r="G4" s="364"/>
    </row>
    <row r="5" spans="1:11" ht="46.5" customHeight="1">
      <c r="D5" s="281" t="s">
        <v>91</v>
      </c>
      <c r="E5" s="364"/>
      <c r="F5" s="364"/>
      <c r="G5" s="364"/>
    </row>
    <row r="6" spans="1:11" ht="21">
      <c r="C6" s="121"/>
      <c r="D6" s="282"/>
      <c r="E6" s="169"/>
      <c r="F6" s="169"/>
      <c r="G6" s="197"/>
    </row>
    <row r="7" spans="1:11" ht="27" customHeight="1">
      <c r="C7" s="121"/>
      <c r="D7" s="283" t="s">
        <v>295</v>
      </c>
      <c r="E7" s="169"/>
      <c r="F7" s="169"/>
      <c r="G7" s="197"/>
    </row>
    <row r="8" spans="1:11" ht="30.6" customHeight="1">
      <c r="C8" s="121"/>
      <c r="D8" s="335" t="s">
        <v>294</v>
      </c>
      <c r="E8" s="169"/>
      <c r="F8" s="169"/>
      <c r="G8" s="197"/>
    </row>
    <row r="9" spans="1:11" ht="21">
      <c r="C9" s="121"/>
      <c r="D9" s="282"/>
      <c r="E9" s="169"/>
      <c r="F9" s="169"/>
      <c r="G9" s="197"/>
    </row>
    <row r="10" spans="1:11" ht="21">
      <c r="C10" s="121"/>
      <c r="D10" s="284" t="s">
        <v>258</v>
      </c>
      <c r="E10" s="180"/>
    </row>
    <row r="11" spans="1:11" ht="21">
      <c r="C11" s="121"/>
      <c r="D11" s="285" t="s">
        <v>129</v>
      </c>
      <c r="E11" s="180"/>
    </row>
    <row r="12" spans="1:11" ht="21.6" thickBot="1">
      <c r="D12" s="286"/>
      <c r="E12" s="65"/>
      <c r="F12" s="209"/>
      <c r="G12" s="72"/>
    </row>
    <row r="13" spans="1:11" ht="40.200000000000003" customHeight="1" thickBot="1">
      <c r="D13" s="287" t="s">
        <v>280</v>
      </c>
      <c r="E13" s="365">
        <f>E16+E20+E24+E26+E29+E33+E38</f>
        <v>0</v>
      </c>
      <c r="F13" s="366"/>
      <c r="G13" s="324"/>
    </row>
    <row r="14" spans="1:11" ht="40.200000000000003" customHeight="1" thickBot="1">
      <c r="A14" s="74"/>
      <c r="B14" s="74"/>
      <c r="D14" s="288"/>
      <c r="E14" s="288"/>
      <c r="F14" s="288"/>
      <c r="G14" s="325"/>
      <c r="K14" s="89"/>
    </row>
    <row r="15" spans="1:11" ht="79.95" customHeight="1" thickBot="1">
      <c r="A15" s="74"/>
      <c r="B15" s="74"/>
      <c r="C15" s="289" t="s">
        <v>235</v>
      </c>
      <c r="D15" s="289" t="s">
        <v>218</v>
      </c>
      <c r="E15" s="302" t="s">
        <v>217</v>
      </c>
      <c r="F15" s="302" t="s">
        <v>255</v>
      </c>
      <c r="G15" s="200" t="s">
        <v>256</v>
      </c>
      <c r="H15" s="96"/>
      <c r="I15" s="96"/>
      <c r="K15" s="89"/>
    </row>
    <row r="16" spans="1:11" ht="40.200000000000003" customHeight="1" thickBot="1">
      <c r="A16" s="93"/>
      <c r="B16" s="93"/>
      <c r="C16" s="336" t="s">
        <v>266</v>
      </c>
      <c r="D16" s="336" t="s">
        <v>117</v>
      </c>
      <c r="E16" s="303"/>
      <c r="F16" s="304">
        <f>E16*3</f>
        <v>0</v>
      </c>
      <c r="G16" s="326">
        <f>IFERROR(E16/$E$13,)</f>
        <v>0</v>
      </c>
      <c r="H16" s="93"/>
      <c r="I16" s="93"/>
      <c r="K16" s="98"/>
    </row>
    <row r="17" spans="1:22" ht="40.200000000000003" customHeight="1" thickBot="1">
      <c r="A17" s="74"/>
      <c r="B17" s="74"/>
      <c r="C17" s="343"/>
      <c r="D17" s="288"/>
      <c r="E17" s="288"/>
      <c r="F17" s="288"/>
      <c r="G17" s="325"/>
      <c r="K17" s="89"/>
    </row>
    <row r="18" spans="1:22" s="318" customFormat="1" ht="19.95" customHeight="1" thickBot="1">
      <c r="A18" s="314"/>
      <c r="B18" s="314"/>
      <c r="C18" s="344"/>
      <c r="D18" s="315" t="s">
        <v>131</v>
      </c>
      <c r="E18" s="300">
        <v>180000</v>
      </c>
      <c r="F18" s="300">
        <v>180000</v>
      </c>
      <c r="G18" s="327"/>
      <c r="H18" s="314"/>
      <c r="I18" s="314"/>
      <c r="J18" s="316"/>
      <c r="K18" s="317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</row>
    <row r="19" spans="1:22" s="71" customFormat="1" ht="40.200000000000003" customHeight="1" thickBot="1">
      <c r="A19" s="93"/>
      <c r="B19" s="93"/>
      <c r="C19" s="287" t="s">
        <v>268</v>
      </c>
      <c r="D19" s="287" t="s">
        <v>219</v>
      </c>
      <c r="E19" s="303"/>
      <c r="F19" s="304">
        <f>E19</f>
        <v>0</v>
      </c>
      <c r="G19" s="328"/>
      <c r="H19" s="93"/>
      <c r="I19" s="93"/>
      <c r="J19" s="65"/>
      <c r="K19" s="98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</row>
    <row r="20" spans="1:22" s="71" customFormat="1" ht="40.200000000000003" customHeight="1" thickBot="1">
      <c r="A20" s="93"/>
      <c r="B20" s="93"/>
      <c r="C20" s="337" t="s">
        <v>267</v>
      </c>
      <c r="D20" s="337" t="s">
        <v>290</v>
      </c>
      <c r="E20" s="304">
        <f>E19*E18*8</f>
        <v>0</v>
      </c>
      <c r="F20" s="304">
        <f>E20*3</f>
        <v>0</v>
      </c>
      <c r="G20" s="326">
        <f>IFERROR(E20/$E$13,)</f>
        <v>0</v>
      </c>
      <c r="H20" s="93"/>
      <c r="I20" s="93"/>
      <c r="J20" s="65"/>
      <c r="K20" s="98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</row>
    <row r="21" spans="1:22" ht="40.200000000000003" customHeight="1" thickBot="1">
      <c r="A21" s="74"/>
      <c r="B21" s="74"/>
      <c r="C21" s="343"/>
      <c r="D21" s="288"/>
      <c r="E21" s="288"/>
      <c r="F21" s="288"/>
      <c r="G21" s="325"/>
      <c r="K21" s="89"/>
    </row>
    <row r="22" spans="1:22" s="318" customFormat="1" ht="19.95" customHeight="1" thickBot="1">
      <c r="A22" s="314"/>
      <c r="B22" s="314"/>
      <c r="C22" s="344"/>
      <c r="D22" s="315" t="s">
        <v>232</v>
      </c>
      <c r="E22" s="300">
        <f>10000</f>
        <v>10000</v>
      </c>
      <c r="F22" s="288"/>
      <c r="G22" s="325"/>
      <c r="H22" s="314"/>
      <c r="I22" s="314"/>
      <c r="J22" s="316"/>
      <c r="K22" s="317"/>
      <c r="L22" s="316"/>
      <c r="M22" s="316"/>
      <c r="N22" s="316"/>
      <c r="O22" s="316"/>
      <c r="P22" s="316"/>
      <c r="Q22" s="316"/>
      <c r="R22" s="316"/>
      <c r="S22" s="316"/>
      <c r="T22" s="316"/>
      <c r="U22" s="316"/>
      <c r="V22" s="316"/>
    </row>
    <row r="23" spans="1:22" s="71" customFormat="1" ht="40.200000000000003" customHeight="1" thickBot="1">
      <c r="A23" s="93"/>
      <c r="B23" s="93"/>
      <c r="C23" s="291" t="s">
        <v>269</v>
      </c>
      <c r="D23" s="291" t="s">
        <v>220</v>
      </c>
      <c r="E23" s="303"/>
      <c r="F23" s="288"/>
      <c r="G23" s="326"/>
      <c r="H23" s="93"/>
      <c r="I23" s="93"/>
      <c r="J23" s="65"/>
      <c r="K23" s="98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</row>
    <row r="24" spans="1:22" s="71" customFormat="1" ht="40.200000000000003" customHeight="1" thickBot="1">
      <c r="A24" s="93"/>
      <c r="B24" s="93"/>
      <c r="C24" s="337" t="s">
        <v>270</v>
      </c>
      <c r="D24" s="337" t="s">
        <v>291</v>
      </c>
      <c r="E24" s="304">
        <f>+E23*E22*8</f>
        <v>0</v>
      </c>
      <c r="F24" s="288"/>
      <c r="G24" s="326">
        <f>IFERROR(E24/$E$13,)</f>
        <v>0</v>
      </c>
      <c r="H24" s="93"/>
      <c r="I24" s="93"/>
      <c r="J24" s="65"/>
      <c r="K24" s="98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</row>
    <row r="25" spans="1:22" ht="40.200000000000003" customHeight="1" thickBot="1">
      <c r="A25" s="74"/>
      <c r="B25" s="74"/>
      <c r="C25" s="343"/>
      <c r="D25" s="288"/>
      <c r="E25" s="288"/>
      <c r="F25" s="288"/>
      <c r="G25" s="325"/>
      <c r="K25" s="89"/>
    </row>
    <row r="26" spans="1:22" s="71" customFormat="1" ht="40.200000000000003" customHeight="1" thickBot="1">
      <c r="A26" s="93"/>
      <c r="B26" s="93"/>
      <c r="C26" s="338" t="s">
        <v>271</v>
      </c>
      <c r="D26" s="338" t="s">
        <v>292</v>
      </c>
      <c r="E26" s="303"/>
      <c r="F26" s="288"/>
      <c r="G26" s="326">
        <f>IFERROR(E26/$E$13,)</f>
        <v>0</v>
      </c>
      <c r="H26" s="93"/>
      <c r="I26" s="93"/>
      <c r="J26" s="65"/>
      <c r="K26" s="98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</row>
    <row r="27" spans="1:22" s="71" customFormat="1" ht="40.200000000000003" customHeight="1" thickBot="1">
      <c r="A27" s="93"/>
      <c r="B27" s="93"/>
      <c r="C27" s="345" t="s">
        <v>288</v>
      </c>
      <c r="D27" s="290" t="s">
        <v>289</v>
      </c>
      <c r="E27" s="303"/>
      <c r="F27" s="288"/>
      <c r="G27" s="326"/>
      <c r="H27" s="93"/>
      <c r="I27" s="93"/>
      <c r="J27" s="65"/>
      <c r="K27" s="98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</row>
    <row r="28" spans="1:22" s="71" customFormat="1" ht="40.200000000000003" customHeight="1" thickBot="1">
      <c r="A28" s="93"/>
      <c r="B28" s="93"/>
      <c r="C28" s="114"/>
      <c r="D28" s="292"/>
      <c r="E28" s="305"/>
      <c r="F28" s="288"/>
      <c r="G28" s="329"/>
      <c r="H28" s="93"/>
      <c r="I28" s="93"/>
      <c r="J28" s="65"/>
      <c r="K28" s="98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</row>
    <row r="29" spans="1:22" ht="40.200000000000003" customHeight="1" thickBot="1">
      <c r="A29" s="93"/>
      <c r="B29" s="93"/>
      <c r="C29" s="336" t="s">
        <v>272</v>
      </c>
      <c r="D29" s="336" t="s">
        <v>209</v>
      </c>
      <c r="E29" s="304">
        <f>'3.Pakiet części Zadanie 2'!E55</f>
        <v>0</v>
      </c>
      <c r="F29" s="288"/>
      <c r="G29" s="326">
        <f>IFERROR(E29/$E$13,)</f>
        <v>0</v>
      </c>
      <c r="H29" s="93"/>
      <c r="I29" s="93"/>
      <c r="K29" s="98"/>
    </row>
    <row r="30" spans="1:22" s="71" customFormat="1" ht="40.200000000000003" customHeight="1" thickBot="1">
      <c r="A30" s="93"/>
      <c r="B30" s="93"/>
      <c r="C30" s="346"/>
      <c r="D30" s="292"/>
      <c r="E30" s="305"/>
      <c r="F30" s="288"/>
      <c r="G30" s="329"/>
      <c r="H30" s="93"/>
      <c r="I30" s="93"/>
      <c r="J30" s="65"/>
      <c r="K30" s="98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</row>
    <row r="31" spans="1:22" s="320" customFormat="1" ht="19.95" customHeight="1" thickBot="1">
      <c r="A31" s="314"/>
      <c r="B31" s="314"/>
      <c r="C31" s="347"/>
      <c r="D31" s="319" t="s">
        <v>233</v>
      </c>
      <c r="E31" s="301"/>
      <c r="F31" s="288"/>
      <c r="G31" s="330"/>
      <c r="H31" s="314"/>
      <c r="I31" s="314"/>
      <c r="K31" s="321"/>
    </row>
    <row r="32" spans="1:22" s="74" customFormat="1" ht="40.200000000000003" customHeight="1">
      <c r="A32" s="93"/>
      <c r="B32" s="93"/>
      <c r="C32" s="293" t="s">
        <v>273</v>
      </c>
      <c r="D32" s="293" t="s">
        <v>279</v>
      </c>
      <c r="E32" s="306"/>
      <c r="F32" s="288"/>
      <c r="G32" s="331"/>
      <c r="H32" s="93"/>
      <c r="I32" s="93"/>
      <c r="K32" s="99"/>
    </row>
    <row r="33" spans="1:22" s="74" customFormat="1" ht="40.200000000000003" customHeight="1">
      <c r="A33" s="93"/>
      <c r="B33" s="93"/>
      <c r="C33" s="339" t="s">
        <v>274</v>
      </c>
      <c r="D33" s="339" t="s">
        <v>215</v>
      </c>
      <c r="E33" s="356">
        <f>(15000*8*E32)</f>
        <v>0</v>
      </c>
      <c r="F33" s="288"/>
      <c r="G33" s="326">
        <f>IFERROR(E33/$E$13,)</f>
        <v>0</v>
      </c>
      <c r="H33" s="93"/>
      <c r="I33" s="93"/>
      <c r="K33" s="99"/>
    </row>
    <row r="34" spans="1:22" s="71" customFormat="1" ht="40.200000000000003" customHeight="1" thickBot="1">
      <c r="A34" s="93"/>
      <c r="B34" s="93"/>
      <c r="C34" s="114"/>
      <c r="D34" s="292"/>
      <c r="E34" s="305"/>
      <c r="F34" s="288"/>
      <c r="G34" s="329"/>
      <c r="H34" s="93"/>
      <c r="I34" s="93"/>
      <c r="J34" s="65"/>
      <c r="K34" s="98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</row>
    <row r="35" spans="1:22" s="320" customFormat="1" ht="19.95" customHeight="1" thickBot="1">
      <c r="A35" s="314"/>
      <c r="B35" s="314"/>
      <c r="C35" s="348"/>
      <c r="D35" s="319" t="s">
        <v>234</v>
      </c>
      <c r="E35" s="301" t="s">
        <v>253</v>
      </c>
      <c r="F35" s="288"/>
      <c r="G35" s="330"/>
      <c r="H35" s="314"/>
      <c r="I35" s="314"/>
      <c r="K35" s="321"/>
    </row>
    <row r="36" spans="1:22" s="74" customFormat="1" ht="40.200000000000003" customHeight="1">
      <c r="A36" s="93"/>
      <c r="B36" s="93"/>
      <c r="C36" s="293" t="s">
        <v>278</v>
      </c>
      <c r="D36" s="293" t="s">
        <v>214</v>
      </c>
      <c r="E36" s="306"/>
      <c r="F36" s="288"/>
      <c r="G36" s="332"/>
      <c r="H36" s="93"/>
      <c r="I36" s="93"/>
      <c r="K36" s="99"/>
    </row>
    <row r="37" spans="1:22" s="71" customFormat="1" ht="40.200000000000003" customHeight="1">
      <c r="A37" s="93"/>
      <c r="B37" s="93"/>
      <c r="C37" s="353" t="s">
        <v>275</v>
      </c>
      <c r="D37" s="353" t="s">
        <v>254</v>
      </c>
      <c r="E37" s="306"/>
      <c r="F37" s="288"/>
      <c r="G37" s="332"/>
      <c r="H37" s="93"/>
      <c r="I37" s="93"/>
      <c r="J37" s="65"/>
      <c r="K37" s="98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</row>
    <row r="38" spans="1:22" ht="40.200000000000003" customHeight="1">
      <c r="A38" s="93"/>
      <c r="B38" s="93"/>
      <c r="C38" s="340" t="s">
        <v>276</v>
      </c>
      <c r="D38" s="340" t="s">
        <v>216</v>
      </c>
      <c r="E38" s="356">
        <f>(600*8*E36)</f>
        <v>0</v>
      </c>
      <c r="F38" s="288"/>
      <c r="G38" s="326">
        <f>IFERROR(E38/$E$13,)</f>
        <v>0</v>
      </c>
      <c r="H38" s="93"/>
      <c r="I38" s="93"/>
      <c r="K38" s="98"/>
    </row>
    <row r="39" spans="1:22" s="71" customFormat="1" ht="40.200000000000003" customHeight="1">
      <c r="A39" s="93"/>
      <c r="B39" s="93"/>
      <c r="C39" s="93"/>
      <c r="D39" s="358" t="s">
        <v>259</v>
      </c>
      <c r="E39" s="305"/>
      <c r="F39" s="288"/>
      <c r="G39" s="333"/>
      <c r="H39" s="93"/>
      <c r="I39" s="93"/>
      <c r="J39" s="65"/>
      <c r="K39" s="98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</row>
    <row r="40" spans="1:22" s="71" customFormat="1" ht="40.200000000000003" customHeight="1" thickBot="1">
      <c r="A40" s="93"/>
      <c r="B40" s="93"/>
      <c r="C40" s="93"/>
      <c r="D40" s="342"/>
      <c r="E40" s="305" t="s">
        <v>172</v>
      </c>
      <c r="F40" s="288"/>
      <c r="G40" s="333"/>
      <c r="H40" s="93"/>
      <c r="I40" s="93"/>
      <c r="J40" s="65"/>
      <c r="K40" s="98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</row>
    <row r="41" spans="1:22" s="71" customFormat="1" ht="40.200000000000003" customHeight="1" thickBot="1">
      <c r="A41" s="93"/>
      <c r="B41" s="93"/>
      <c r="C41" s="349" t="s">
        <v>173</v>
      </c>
      <c r="D41" s="350" t="s">
        <v>142</v>
      </c>
      <c r="E41" s="303"/>
      <c r="F41" s="288"/>
      <c r="G41" s="333"/>
      <c r="H41" s="93"/>
      <c r="I41" s="93"/>
      <c r="J41" s="65"/>
      <c r="K41" s="98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</row>
    <row r="42" spans="1:22" s="74" customFormat="1" ht="40.200000000000003" customHeight="1" thickBot="1">
      <c r="A42" s="93"/>
      <c r="B42" s="93"/>
      <c r="C42" s="351"/>
      <c r="D42" s="294"/>
      <c r="E42" s="292" t="s">
        <v>212</v>
      </c>
      <c r="F42" s="308"/>
      <c r="G42" s="333"/>
      <c r="H42" s="93"/>
      <c r="I42" s="93"/>
      <c r="K42" s="99"/>
    </row>
    <row r="43" spans="1:22" ht="40.200000000000003" customHeight="1" thickBot="1">
      <c r="A43" s="93"/>
      <c r="B43" s="93"/>
      <c r="C43" s="349" t="s">
        <v>257</v>
      </c>
      <c r="D43" s="352" t="s">
        <v>221</v>
      </c>
      <c r="E43" s="303"/>
      <c r="F43" s="308"/>
      <c r="G43" s="333"/>
      <c r="H43" s="93"/>
      <c r="I43" s="93"/>
      <c r="K43" s="98"/>
    </row>
    <row r="44" spans="1:22" s="74" customFormat="1" ht="40.200000000000003" customHeight="1">
      <c r="C44" s="94"/>
      <c r="D44" s="295"/>
      <c r="E44" s="307"/>
      <c r="F44" s="308"/>
      <c r="G44" s="333"/>
      <c r="H44" s="94"/>
      <c r="I44" s="94"/>
      <c r="K44" s="99"/>
    </row>
    <row r="45" spans="1:22" s="74" customFormat="1" ht="40.200000000000003" customHeight="1">
      <c r="C45" s="104"/>
      <c r="D45" s="112" t="s">
        <v>98</v>
      </c>
      <c r="E45" s="309"/>
      <c r="F45" s="308"/>
      <c r="G45" s="107"/>
      <c r="H45" s="107"/>
      <c r="I45" s="107"/>
    </row>
    <row r="46" spans="1:22" s="74" customFormat="1" ht="40.200000000000003" customHeight="1" thickBot="1">
      <c r="C46" s="104"/>
      <c r="D46" s="296"/>
      <c r="E46" s="310" t="s">
        <v>252</v>
      </c>
      <c r="F46" s="308"/>
      <c r="G46" s="107"/>
      <c r="H46" s="107"/>
      <c r="I46" s="107"/>
    </row>
    <row r="47" spans="1:22" s="62" customFormat="1" ht="40.200000000000003" customHeight="1" thickBot="1">
      <c r="D47" s="297" t="s">
        <v>157</v>
      </c>
      <c r="E47" s="311"/>
      <c r="F47" s="308"/>
      <c r="G47" s="334"/>
      <c r="H47" s="90"/>
      <c r="I47" s="90"/>
    </row>
    <row r="48" spans="1:22" s="62" customFormat="1" ht="40.200000000000003" customHeight="1" thickBot="1">
      <c r="D48" s="298"/>
      <c r="E48" s="312" t="s">
        <v>95</v>
      </c>
      <c r="F48" s="312" t="s">
        <v>96</v>
      </c>
      <c r="G48" s="323"/>
      <c r="H48" s="90"/>
      <c r="I48" s="90"/>
    </row>
    <row r="49" spans="3:9" s="74" customFormat="1" ht="40.200000000000003" customHeight="1" thickBot="1">
      <c r="C49" s="104"/>
      <c r="D49" s="297" t="s">
        <v>250</v>
      </c>
      <c r="E49" s="313"/>
      <c r="F49" s="313"/>
      <c r="G49" s="107"/>
      <c r="H49" s="107"/>
      <c r="I49" s="107"/>
    </row>
    <row r="50" spans="3:9" s="74" customFormat="1" ht="40.200000000000003" customHeight="1" thickBot="1">
      <c r="C50" s="104"/>
      <c r="D50" s="296"/>
      <c r="E50" s="312" t="s">
        <v>96</v>
      </c>
      <c r="F50" s="312" t="s">
        <v>96</v>
      </c>
      <c r="G50" s="107"/>
      <c r="H50" s="107"/>
      <c r="I50" s="107"/>
    </row>
    <row r="51" spans="3:9" s="74" customFormat="1" ht="40.200000000000003" customHeight="1" thickBot="1">
      <c r="C51" s="104"/>
      <c r="D51" s="299" t="s">
        <v>251</v>
      </c>
      <c r="E51" s="313"/>
      <c r="F51" s="313"/>
      <c r="G51" s="107"/>
      <c r="H51" s="107"/>
      <c r="I51" s="107"/>
    </row>
    <row r="52" spans="3:9" ht="39.9" customHeight="1">
      <c r="E52" s="201"/>
    </row>
    <row r="53" spans="3:9" ht="35.4" customHeight="1">
      <c r="D53" s="367" t="s">
        <v>293</v>
      </c>
      <c r="E53" s="367"/>
      <c r="F53" s="367"/>
    </row>
    <row r="54" spans="3:9">
      <c r="D54" s="205"/>
    </row>
    <row r="57" spans="3:9">
      <c r="E57" s="65" t="s">
        <v>114</v>
      </c>
    </row>
    <row r="58" spans="3:9">
      <c r="E58" s="171" t="s">
        <v>122</v>
      </c>
    </row>
    <row r="59" spans="3:9">
      <c r="E59" s="65"/>
    </row>
    <row r="60" spans="3:9" ht="18">
      <c r="E60" s="170"/>
    </row>
  </sheetData>
  <mergeCells count="4">
    <mergeCell ref="C2:D2"/>
    <mergeCell ref="E3:G5"/>
    <mergeCell ref="E13:F13"/>
    <mergeCell ref="D53:F53"/>
  </mergeCells>
  <pageMargins left="0.23622047244094491" right="3.937007874015748E-2" top="0.74803149606299213" bottom="0.74803149606299213" header="0.31496062992125984" footer="0.31496062992125984"/>
  <pageSetup paperSize="9" scale="3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0E7AA-0DFE-4DE1-BBD2-F83A862BFD90}">
  <sheetPr>
    <pageSetUpPr fitToPage="1"/>
  </sheetPr>
  <dimension ref="A2:H18"/>
  <sheetViews>
    <sheetView view="pageBreakPreview" topLeftCell="B7" zoomScale="85" zoomScaleNormal="40" zoomScaleSheetLayoutView="85" zoomScalePageLayoutView="10" workbookViewId="0">
      <selection activeCell="C7" sqref="C7"/>
    </sheetView>
  </sheetViews>
  <sheetFormatPr defaultColWidth="8.69921875" defaultRowHeight="15.6"/>
  <cols>
    <col min="1" max="1" width="6.69921875" style="65" customWidth="1"/>
    <col min="2" max="2" width="6.69921875" style="62" customWidth="1"/>
    <col min="3" max="3" width="99.3984375" style="66" customWidth="1"/>
    <col min="4" max="4" width="40.09765625" style="67" customWidth="1"/>
    <col min="5" max="5" width="38.59765625" style="65" customWidth="1"/>
    <col min="6" max="6" width="34.69921875" style="90" customWidth="1"/>
    <col min="7" max="7" width="43.5" style="65" customWidth="1"/>
    <col min="8" max="8" width="7.69921875" style="65" customWidth="1"/>
    <col min="9" max="16384" width="8.69921875" style="65"/>
  </cols>
  <sheetData>
    <row r="2" spans="1:8" ht="26.4" customHeight="1">
      <c r="C2" s="363" t="s">
        <v>281</v>
      </c>
      <c r="D2" s="363"/>
      <c r="F2" s="355" t="s">
        <v>262</v>
      </c>
    </row>
    <row r="3" spans="1:8" ht="26.4" customHeight="1">
      <c r="C3" s="279" t="s">
        <v>260</v>
      </c>
    </row>
    <row r="4" spans="1:8" s="74" customFormat="1" ht="28.95" customHeight="1" thickBot="1">
      <c r="A4" s="125"/>
      <c r="B4" s="126"/>
      <c r="C4" s="165" t="s">
        <v>198</v>
      </c>
      <c r="D4" s="127"/>
      <c r="E4" s="125"/>
      <c r="F4" s="149"/>
      <c r="H4" s="99"/>
    </row>
    <row r="5" spans="1:8" ht="99.6" customHeight="1" thickBot="1">
      <c r="A5" s="128"/>
      <c r="B5" s="166" t="s">
        <v>287</v>
      </c>
      <c r="C5" s="268" t="s">
        <v>118</v>
      </c>
      <c r="D5" s="129" t="s">
        <v>206</v>
      </c>
      <c r="E5" s="130" t="s">
        <v>207</v>
      </c>
      <c r="F5" s="167" t="s">
        <v>208</v>
      </c>
      <c r="H5" s="97"/>
    </row>
    <row r="6" spans="1:8" ht="76.95" customHeight="1">
      <c r="A6" s="128"/>
      <c r="B6" s="150"/>
      <c r="C6" s="272"/>
      <c r="D6" s="273"/>
      <c r="E6" s="273"/>
      <c r="F6" s="269"/>
      <c r="H6" s="93"/>
    </row>
    <row r="7" spans="1:8" s="74" customFormat="1" ht="50.1" customHeight="1">
      <c r="A7" s="125"/>
      <c r="B7" s="212" t="s">
        <v>75</v>
      </c>
      <c r="C7" s="274" t="s">
        <v>199</v>
      </c>
      <c r="D7" s="275"/>
      <c r="E7" s="275"/>
      <c r="F7" s="270">
        <f>SUM(D7:E7)</f>
        <v>0</v>
      </c>
    </row>
    <row r="8" spans="1:8" s="74" customFormat="1" ht="50.1" customHeight="1">
      <c r="A8" s="125"/>
      <c r="B8" s="212" t="s">
        <v>76</v>
      </c>
      <c r="C8" s="274" t="s">
        <v>200</v>
      </c>
      <c r="D8" s="275"/>
      <c r="E8" s="275"/>
      <c r="F8" s="270">
        <f t="shared" ref="F8:F13" si="0">SUM(D8:E8)</f>
        <v>0</v>
      </c>
    </row>
    <row r="9" spans="1:8" s="74" customFormat="1" ht="50.1" customHeight="1">
      <c r="A9" s="125"/>
      <c r="B9" s="212" t="s">
        <v>77</v>
      </c>
      <c r="C9" s="274" t="s">
        <v>201</v>
      </c>
      <c r="D9" s="275"/>
      <c r="E9" s="275"/>
      <c r="F9" s="270">
        <f t="shared" si="0"/>
        <v>0</v>
      </c>
    </row>
    <row r="10" spans="1:8" ht="50.1" customHeight="1">
      <c r="A10" s="128"/>
      <c r="B10" s="212" t="s">
        <v>119</v>
      </c>
      <c r="C10" s="276" t="s">
        <v>202</v>
      </c>
      <c r="D10" s="275"/>
      <c r="E10" s="275"/>
      <c r="F10" s="270">
        <f t="shared" si="0"/>
        <v>0</v>
      </c>
    </row>
    <row r="11" spans="1:8" ht="50.1" customHeight="1">
      <c r="A11" s="128"/>
      <c r="B11" s="212" t="s">
        <v>120</v>
      </c>
      <c r="C11" s="277" t="s">
        <v>284</v>
      </c>
      <c r="D11" s="275"/>
      <c r="E11" s="275"/>
      <c r="F11" s="270">
        <f t="shared" si="0"/>
        <v>0</v>
      </c>
    </row>
    <row r="12" spans="1:8" ht="50.1" customHeight="1">
      <c r="A12" s="128"/>
      <c r="B12" s="212"/>
      <c r="C12" s="277"/>
      <c r="D12" s="278"/>
      <c r="E12" s="278"/>
      <c r="F12" s="270">
        <f t="shared" si="0"/>
        <v>0</v>
      </c>
    </row>
    <row r="13" spans="1:8" ht="50.1" customHeight="1">
      <c r="A13" s="128"/>
      <c r="B13" s="212"/>
      <c r="C13" s="276"/>
      <c r="D13" s="275"/>
      <c r="E13" s="275"/>
      <c r="F13" s="271">
        <f t="shared" si="0"/>
        <v>0</v>
      </c>
    </row>
    <row r="14" spans="1:8" s="74" customFormat="1" ht="40.200000000000003" customHeight="1">
      <c r="A14" s="125"/>
      <c r="B14" s="173"/>
      <c r="C14" s="354" t="s">
        <v>285</v>
      </c>
      <c r="D14" s="172"/>
      <c r="E14" s="172"/>
      <c r="F14" s="175"/>
    </row>
    <row r="15" spans="1:8" s="74" customFormat="1" ht="40.200000000000003" customHeight="1">
      <c r="A15" s="125"/>
      <c r="B15" s="173"/>
      <c r="C15" s="354" t="s">
        <v>286</v>
      </c>
      <c r="D15" s="172"/>
      <c r="E15" s="172"/>
      <c r="F15" s="175"/>
    </row>
    <row r="16" spans="1:8" s="74" customFormat="1" ht="40.200000000000003" customHeight="1">
      <c r="A16" s="125"/>
      <c r="B16" s="173"/>
      <c r="C16" s="66"/>
      <c r="D16" s="168" t="s">
        <v>112</v>
      </c>
      <c r="E16" s="65"/>
      <c r="F16" s="175"/>
    </row>
    <row r="17" spans="1:6" s="74" customFormat="1" ht="40.200000000000003" customHeight="1">
      <c r="A17" s="125"/>
      <c r="B17" s="173"/>
      <c r="C17" s="66"/>
      <c r="D17" s="208" t="s">
        <v>113</v>
      </c>
      <c r="E17" s="65"/>
      <c r="F17" s="175"/>
    </row>
    <row r="18" spans="1:6" s="74" customFormat="1" ht="40.200000000000003" customHeight="1">
      <c r="A18" s="125"/>
      <c r="B18" s="173"/>
      <c r="C18" s="174"/>
      <c r="D18" s="172"/>
      <c r="E18" s="172"/>
      <c r="F18" s="175"/>
    </row>
  </sheetData>
  <mergeCells count="1">
    <mergeCell ref="C2:D2"/>
  </mergeCells>
  <phoneticPr fontId="58" type="noConversion"/>
  <pageMargins left="0.25" right="0.25" top="0.75" bottom="0.75" header="0.3" footer="0.3"/>
  <pageSetup paperSize="9" scale="4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7DFE9-C98B-436F-AA31-069FFBC17652}">
  <dimension ref="A2:G65"/>
  <sheetViews>
    <sheetView view="pageBreakPreview" topLeftCell="A46" zoomScale="85" zoomScaleNormal="85" zoomScaleSheetLayoutView="85" workbookViewId="0">
      <selection activeCell="A60" sqref="A60:G60"/>
    </sheetView>
  </sheetViews>
  <sheetFormatPr defaultColWidth="8.69921875" defaultRowHeight="13.8"/>
  <cols>
    <col min="1" max="1" width="6.09765625" style="22" customWidth="1"/>
    <col min="2" max="2" width="73.69921875" style="22" customWidth="1"/>
    <col min="3" max="3" width="34.296875" style="22" customWidth="1"/>
    <col min="4" max="5" width="25.69921875" style="22" customWidth="1"/>
    <col min="6" max="6" width="23.09765625" style="22" customWidth="1"/>
    <col min="7" max="7" width="25.69921875" style="22" customWidth="1"/>
    <col min="8" max="16384" width="8.69921875" style="22"/>
  </cols>
  <sheetData>
    <row r="2" spans="1:7" ht="22.8">
      <c r="B2" s="363" t="s">
        <v>281</v>
      </c>
      <c r="C2" s="363"/>
      <c r="F2" s="206"/>
      <c r="G2" s="355" t="s">
        <v>263</v>
      </c>
    </row>
    <row r="3" spans="1:7" ht="22.8">
      <c r="B3" s="279" t="s">
        <v>265</v>
      </c>
      <c r="C3" s="357"/>
      <c r="F3" s="206"/>
      <c r="G3" s="355"/>
    </row>
    <row r="4" spans="1:7" ht="23.4" thickBot="1">
      <c r="B4" s="211" t="s">
        <v>282</v>
      </c>
      <c r="F4" s="206"/>
    </row>
    <row r="5" spans="1:7" s="220" customFormat="1" ht="58.2" thickBot="1">
      <c r="A5" s="247" t="s">
        <v>74</v>
      </c>
      <c r="B5" s="248" t="s">
        <v>151</v>
      </c>
      <c r="C5" s="249" t="s">
        <v>203</v>
      </c>
      <c r="D5" s="250" t="s">
        <v>188</v>
      </c>
      <c r="E5" s="251" t="s">
        <v>189</v>
      </c>
      <c r="F5" s="249" t="s">
        <v>190</v>
      </c>
      <c r="G5" s="252" t="s">
        <v>194</v>
      </c>
    </row>
    <row r="6" spans="1:7" s="220" customFormat="1" ht="19.8" thickBot="1">
      <c r="A6" s="247" t="s">
        <v>174</v>
      </c>
      <c r="B6" s="253" t="s">
        <v>175</v>
      </c>
      <c r="C6" s="254" t="s">
        <v>176</v>
      </c>
      <c r="D6" s="250" t="s">
        <v>177</v>
      </c>
      <c r="E6" s="249" t="s">
        <v>178</v>
      </c>
      <c r="F6" s="249" t="s">
        <v>179</v>
      </c>
      <c r="G6" s="252" t="s">
        <v>193</v>
      </c>
    </row>
    <row r="7" spans="1:7" s="220" customFormat="1" ht="18.600000000000001">
      <c r="A7" s="213">
        <v>1</v>
      </c>
      <c r="B7" s="214" t="s">
        <v>158</v>
      </c>
      <c r="C7" s="215">
        <v>4</v>
      </c>
      <c r="D7" s="216"/>
      <c r="E7" s="217">
        <f>+C7*D7</f>
        <v>0</v>
      </c>
      <c r="F7" s="218"/>
      <c r="G7" s="219"/>
    </row>
    <row r="8" spans="1:7" s="220" customFormat="1" ht="18.600000000000001">
      <c r="A8" s="213">
        <v>2</v>
      </c>
      <c r="B8" s="222" t="s">
        <v>222</v>
      </c>
      <c r="C8" s="223">
        <v>8</v>
      </c>
      <c r="D8" s="224"/>
      <c r="E8" s="225">
        <f t="shared" ref="E8" si="0">+C8*D8</f>
        <v>0</v>
      </c>
      <c r="F8" s="226"/>
      <c r="G8" s="227"/>
    </row>
    <row r="9" spans="1:7" s="220" customFormat="1" ht="55.8">
      <c r="A9" s="213">
        <v>3</v>
      </c>
      <c r="B9" s="222" t="s">
        <v>159</v>
      </c>
      <c r="C9" s="228" t="s">
        <v>180</v>
      </c>
      <c r="D9" s="224"/>
      <c r="E9" s="225">
        <f>2*D9</f>
        <v>0</v>
      </c>
      <c r="F9" s="226"/>
      <c r="G9" s="227"/>
    </row>
    <row r="10" spans="1:7" s="220" customFormat="1" ht="18.600000000000001">
      <c r="A10" s="213">
        <v>4</v>
      </c>
      <c r="B10" s="229" t="s">
        <v>160</v>
      </c>
      <c r="C10" s="223">
        <v>2</v>
      </c>
      <c r="D10" s="224"/>
      <c r="E10" s="225">
        <f t="shared" ref="E10:E12" si="1">+C10*D10</f>
        <v>0</v>
      </c>
      <c r="F10" s="226"/>
      <c r="G10" s="227"/>
    </row>
    <row r="11" spans="1:7" s="220" customFormat="1" ht="37.200000000000003">
      <c r="A11" s="213">
        <v>5</v>
      </c>
      <c r="B11" s="229" t="s">
        <v>161</v>
      </c>
      <c r="C11" s="223">
        <v>2</v>
      </c>
      <c r="D11" s="224"/>
      <c r="E11" s="225">
        <f t="shared" si="1"/>
        <v>0</v>
      </c>
      <c r="F11" s="226"/>
      <c r="G11" s="227"/>
    </row>
    <row r="12" spans="1:7" s="220" customFormat="1" ht="18.600000000000001">
      <c r="A12" s="213">
        <v>6</v>
      </c>
      <c r="B12" s="229" t="s">
        <v>162</v>
      </c>
      <c r="C12" s="223">
        <v>2</v>
      </c>
      <c r="D12" s="224"/>
      <c r="E12" s="225">
        <f t="shared" si="1"/>
        <v>0</v>
      </c>
      <c r="F12" s="226"/>
      <c r="G12" s="227"/>
    </row>
    <row r="13" spans="1:7" s="220" customFormat="1" ht="18.600000000000001">
      <c r="A13" s="213">
        <v>7</v>
      </c>
      <c r="B13" s="214" t="s">
        <v>163</v>
      </c>
      <c r="C13" s="230">
        <v>2</v>
      </c>
      <c r="D13" s="231"/>
      <c r="E13" s="232">
        <f>+C13*D13</f>
        <v>0</v>
      </c>
      <c r="F13" s="233"/>
      <c r="G13" s="234"/>
    </row>
    <row r="14" spans="1:7" s="220" customFormat="1" ht="37.200000000000003">
      <c r="A14" s="213">
        <v>8</v>
      </c>
      <c r="B14" s="222" t="s">
        <v>210</v>
      </c>
      <c r="C14" s="228" t="s">
        <v>181</v>
      </c>
      <c r="D14" s="235"/>
      <c r="E14" s="225">
        <f>2*D14</f>
        <v>0</v>
      </c>
      <c r="F14" s="226"/>
      <c r="G14" s="227"/>
    </row>
    <row r="15" spans="1:7" s="220" customFormat="1" ht="18.600000000000001">
      <c r="A15" s="213">
        <v>9</v>
      </c>
      <c r="B15" s="222" t="s">
        <v>164</v>
      </c>
      <c r="C15" s="223" t="s">
        <v>182</v>
      </c>
      <c r="D15" s="235"/>
      <c r="E15" s="225">
        <f>+D15</f>
        <v>0</v>
      </c>
      <c r="F15" s="226"/>
      <c r="G15" s="227"/>
    </row>
    <row r="16" spans="1:7" s="220" customFormat="1" ht="18.600000000000001">
      <c r="A16" s="213">
        <v>10</v>
      </c>
      <c r="B16" s="214" t="s">
        <v>238</v>
      </c>
      <c r="C16" s="230" t="s">
        <v>237</v>
      </c>
      <c r="D16" s="231"/>
      <c r="E16" s="232">
        <f>2*D16</f>
        <v>0</v>
      </c>
      <c r="F16" s="233"/>
      <c r="G16" s="234"/>
    </row>
    <row r="17" spans="1:7" s="220" customFormat="1" ht="18.600000000000001">
      <c r="A17" s="213">
        <v>11</v>
      </c>
      <c r="B17" s="222" t="s">
        <v>165</v>
      </c>
      <c r="C17" s="223" t="s">
        <v>243</v>
      </c>
      <c r="D17" s="235"/>
      <c r="E17" s="225">
        <f>D17</f>
        <v>0</v>
      </c>
      <c r="F17" s="226"/>
      <c r="G17" s="227"/>
    </row>
    <row r="18" spans="1:7" s="220" customFormat="1" ht="18.600000000000001">
      <c r="A18" s="213">
        <v>12</v>
      </c>
      <c r="B18" s="222" t="s">
        <v>166</v>
      </c>
      <c r="C18" s="237" t="s">
        <v>184</v>
      </c>
      <c r="D18" s="235"/>
      <c r="E18" s="225">
        <f>2*D18</f>
        <v>0</v>
      </c>
      <c r="F18" s="226"/>
      <c r="G18" s="227"/>
    </row>
    <row r="19" spans="1:7" s="220" customFormat="1" ht="18.600000000000001">
      <c r="A19" s="213">
        <v>13</v>
      </c>
      <c r="B19" s="222" t="s">
        <v>239</v>
      </c>
      <c r="C19" s="359" t="s">
        <v>237</v>
      </c>
      <c r="D19" s="235"/>
      <c r="E19" s="225">
        <f>2*D19</f>
        <v>0</v>
      </c>
      <c r="F19" s="226"/>
      <c r="G19" s="227"/>
    </row>
    <row r="20" spans="1:7" s="220" customFormat="1" ht="18.600000000000001">
      <c r="A20" s="213">
        <v>14</v>
      </c>
      <c r="B20" s="222" t="s">
        <v>195</v>
      </c>
      <c r="C20" s="237" t="s">
        <v>182</v>
      </c>
      <c r="D20" s="235"/>
      <c r="E20" s="225">
        <f>+D20</f>
        <v>0</v>
      </c>
      <c r="F20" s="226"/>
      <c r="G20" s="227"/>
    </row>
    <row r="21" spans="1:7" s="220" customFormat="1" ht="18.600000000000001">
      <c r="A21" s="213">
        <v>15</v>
      </c>
      <c r="B21" s="222" t="s">
        <v>196</v>
      </c>
      <c r="C21" s="237" t="s">
        <v>182</v>
      </c>
      <c r="D21" s="235"/>
      <c r="E21" s="225">
        <f>+D21</f>
        <v>0</v>
      </c>
      <c r="F21" s="226"/>
      <c r="G21" s="227"/>
    </row>
    <row r="22" spans="1:7" s="220" customFormat="1" ht="18.600000000000001">
      <c r="A22" s="213">
        <v>16</v>
      </c>
      <c r="B22" s="214" t="s">
        <v>240</v>
      </c>
      <c r="C22" s="258" t="s">
        <v>243</v>
      </c>
      <c r="D22" s="231"/>
      <c r="E22" s="232">
        <f>D22</f>
        <v>0</v>
      </c>
      <c r="F22" s="233"/>
      <c r="G22" s="234"/>
    </row>
    <row r="23" spans="1:7" s="220" customFormat="1" ht="37.200000000000003">
      <c r="A23" s="213">
        <v>17</v>
      </c>
      <c r="B23" s="222" t="s">
        <v>277</v>
      </c>
      <c r="C23" s="237" t="s">
        <v>236</v>
      </c>
      <c r="D23" s="235"/>
      <c r="E23" s="232">
        <f>2*D23</f>
        <v>0</v>
      </c>
      <c r="F23" s="226"/>
      <c r="G23" s="227"/>
    </row>
    <row r="24" spans="1:7" s="220" customFormat="1" ht="37.200000000000003">
      <c r="A24" s="213">
        <v>18</v>
      </c>
      <c r="B24" s="222" t="s">
        <v>197</v>
      </c>
      <c r="C24" s="237" t="s">
        <v>184</v>
      </c>
      <c r="D24" s="235"/>
      <c r="E24" s="225">
        <f>2*D24</f>
        <v>0</v>
      </c>
      <c r="F24" s="226"/>
      <c r="G24" s="227"/>
    </row>
    <row r="25" spans="1:7" s="220" customFormat="1" ht="18.600000000000001">
      <c r="A25" s="213">
        <v>19</v>
      </c>
      <c r="B25" s="222" t="s">
        <v>223</v>
      </c>
      <c r="C25" s="237" t="s">
        <v>242</v>
      </c>
      <c r="D25" s="235"/>
      <c r="E25" s="225">
        <f>2*D25</f>
        <v>0</v>
      </c>
      <c r="F25" s="226"/>
      <c r="G25" s="227"/>
    </row>
    <row r="26" spans="1:7" s="220" customFormat="1" ht="18.600000000000001">
      <c r="A26" s="213">
        <v>20</v>
      </c>
      <c r="B26" s="222" t="s">
        <v>296</v>
      </c>
      <c r="C26" s="237" t="s">
        <v>241</v>
      </c>
      <c r="D26" s="235"/>
      <c r="E26" s="225">
        <f>4*D26</f>
        <v>0</v>
      </c>
      <c r="F26" s="226"/>
      <c r="G26" s="227"/>
    </row>
    <row r="27" spans="1:7" s="220" customFormat="1" ht="18.600000000000001">
      <c r="A27" s="213">
        <v>21</v>
      </c>
      <c r="B27" s="222" t="s">
        <v>187</v>
      </c>
      <c r="C27" s="237" t="s">
        <v>184</v>
      </c>
      <c r="D27" s="235"/>
      <c r="E27" s="225">
        <f>2*D27</f>
        <v>0</v>
      </c>
      <c r="F27" s="226"/>
      <c r="G27" s="227"/>
    </row>
    <row r="28" spans="1:7" s="220" customFormat="1" ht="55.8">
      <c r="A28" s="213">
        <v>22</v>
      </c>
      <c r="B28" s="214" t="s">
        <v>167</v>
      </c>
      <c r="C28" s="258" t="s">
        <v>184</v>
      </c>
      <c r="D28" s="259"/>
      <c r="E28" s="232">
        <f>2*D28</f>
        <v>0</v>
      </c>
      <c r="F28" s="233"/>
      <c r="G28" s="234"/>
    </row>
    <row r="29" spans="1:7" s="220" customFormat="1" ht="37.200000000000003">
      <c r="A29" s="213">
        <v>23</v>
      </c>
      <c r="B29" s="222" t="s">
        <v>244</v>
      </c>
      <c r="C29" s="237" t="s">
        <v>183</v>
      </c>
      <c r="D29" s="260"/>
      <c r="E29" s="225">
        <f>4*D29</f>
        <v>0</v>
      </c>
      <c r="F29" s="226"/>
      <c r="G29" s="227"/>
    </row>
    <row r="30" spans="1:7" s="220" customFormat="1" ht="18.600000000000001">
      <c r="A30" s="238"/>
      <c r="B30" s="239"/>
      <c r="C30" s="267"/>
      <c r="D30" s="241"/>
      <c r="E30" s="265"/>
      <c r="F30" s="243"/>
      <c r="G30" s="266"/>
    </row>
    <row r="31" spans="1:7" s="220" customFormat="1" ht="18.600000000000001">
      <c r="A31" s="238"/>
      <c r="B31" s="239"/>
      <c r="C31" s="240"/>
      <c r="D31" s="241"/>
      <c r="E31" s="242"/>
      <c r="F31" s="243"/>
    </row>
    <row r="32" spans="1:7" s="220" customFormat="1" ht="19.2">
      <c r="A32" s="238"/>
      <c r="B32" s="244"/>
      <c r="D32" s="245"/>
      <c r="E32" s="245" t="s">
        <v>112</v>
      </c>
      <c r="F32" s="246"/>
    </row>
    <row r="33" spans="1:7" s="220" customFormat="1" ht="19.2">
      <c r="A33" s="238"/>
      <c r="B33" s="244"/>
      <c r="D33" s="245"/>
      <c r="E33" s="245" t="s">
        <v>113</v>
      </c>
      <c r="F33" s="246"/>
    </row>
    <row r="34" spans="1:7" ht="22.8">
      <c r="A34" s="210"/>
      <c r="B34" s="202"/>
      <c r="C34" s="203"/>
      <c r="D34" s="204"/>
      <c r="F34" s="206"/>
      <c r="G34" s="149"/>
    </row>
    <row r="35" spans="1:7" ht="22.8">
      <c r="A35" s="210"/>
      <c r="B35" s="363" t="s">
        <v>281</v>
      </c>
      <c r="C35" s="363"/>
      <c r="D35" s="204"/>
      <c r="F35" s="206"/>
      <c r="G35" s="149"/>
    </row>
    <row r="36" spans="1:7" ht="22.8">
      <c r="A36" s="210"/>
      <c r="B36" s="279" t="s">
        <v>265</v>
      </c>
      <c r="C36" s="203"/>
      <c r="D36" s="204"/>
      <c r="F36" s="206"/>
      <c r="G36" s="355" t="s">
        <v>264</v>
      </c>
    </row>
    <row r="37" spans="1:7" ht="23.4" thickBot="1">
      <c r="A37" s="210"/>
      <c r="B37" s="211" t="s">
        <v>282</v>
      </c>
      <c r="C37" s="203"/>
      <c r="D37" s="204"/>
      <c r="F37" s="206"/>
    </row>
    <row r="38" spans="1:7" ht="77.400000000000006" thickBot="1">
      <c r="A38" s="247" t="s">
        <v>74</v>
      </c>
      <c r="B38" s="248" t="s">
        <v>151</v>
      </c>
      <c r="C38" s="251" t="s">
        <v>185</v>
      </c>
      <c r="D38" s="250" t="s">
        <v>192</v>
      </c>
      <c r="E38" s="251" t="s">
        <v>189</v>
      </c>
      <c r="F38" s="249" t="s">
        <v>191</v>
      </c>
      <c r="G38" s="252" t="s">
        <v>194</v>
      </c>
    </row>
    <row r="39" spans="1:7" s="67" customFormat="1" ht="19.8" thickBot="1">
      <c r="A39" s="247" t="s">
        <v>174</v>
      </c>
      <c r="B39" s="253" t="s">
        <v>175</v>
      </c>
      <c r="C39" s="255" t="s">
        <v>176</v>
      </c>
      <c r="D39" s="256" t="s">
        <v>177</v>
      </c>
      <c r="E39" s="251" t="s">
        <v>178</v>
      </c>
      <c r="F39" s="251" t="s">
        <v>179</v>
      </c>
      <c r="G39" s="257" t="s">
        <v>193</v>
      </c>
    </row>
    <row r="40" spans="1:7" ht="18.600000000000001">
      <c r="A40" s="236">
        <v>24</v>
      </c>
      <c r="B40" s="222" t="s">
        <v>225</v>
      </c>
      <c r="C40" s="237" t="s">
        <v>183</v>
      </c>
      <c r="D40" s="260"/>
      <c r="E40" s="225">
        <f>4*D40</f>
        <v>0</v>
      </c>
      <c r="F40" s="226"/>
      <c r="G40" s="227"/>
    </row>
    <row r="41" spans="1:7" ht="18.600000000000001">
      <c r="A41" s="236">
        <v>25</v>
      </c>
      <c r="B41" s="222" t="s">
        <v>168</v>
      </c>
      <c r="C41" s="237">
        <v>1</v>
      </c>
      <c r="D41" s="260"/>
      <c r="E41" s="225">
        <f>+C41*D41</f>
        <v>0</v>
      </c>
      <c r="F41" s="226"/>
      <c r="G41" s="227"/>
    </row>
    <row r="42" spans="1:7" ht="18.600000000000001">
      <c r="A42" s="236">
        <v>26</v>
      </c>
      <c r="B42" s="222" t="s">
        <v>169</v>
      </c>
      <c r="C42" s="237" t="s">
        <v>184</v>
      </c>
      <c r="D42" s="260"/>
      <c r="E42" s="225">
        <f>2*D42</f>
        <v>0</v>
      </c>
      <c r="F42" s="226"/>
      <c r="G42" s="227"/>
    </row>
    <row r="43" spans="1:7" ht="18.600000000000001">
      <c r="A43" s="236">
        <v>27</v>
      </c>
      <c r="B43" s="222" t="s">
        <v>170</v>
      </c>
      <c r="C43" s="237" t="s">
        <v>184</v>
      </c>
      <c r="D43" s="260"/>
      <c r="E43" s="225">
        <f>2*D43</f>
        <v>0</v>
      </c>
      <c r="F43" s="226"/>
      <c r="G43" s="227"/>
    </row>
    <row r="44" spans="1:7" ht="37.200000000000003">
      <c r="A44" s="236">
        <v>28</v>
      </c>
      <c r="B44" s="222" t="s">
        <v>245</v>
      </c>
      <c r="C44" s="237">
        <v>2</v>
      </c>
      <c r="D44" s="260"/>
      <c r="E44" s="225">
        <f t="shared" ref="E44" si="2">+C44*D44</f>
        <v>0</v>
      </c>
      <c r="F44" s="226"/>
      <c r="G44" s="227"/>
    </row>
    <row r="45" spans="1:7" ht="18.600000000000001">
      <c r="A45" s="236">
        <v>29</v>
      </c>
      <c r="B45" s="222" t="s">
        <v>204</v>
      </c>
      <c r="C45" s="237" t="s">
        <v>183</v>
      </c>
      <c r="D45" s="260"/>
      <c r="E45" s="225">
        <f>4*D45</f>
        <v>0</v>
      </c>
      <c r="F45" s="226"/>
      <c r="G45" s="227"/>
    </row>
    <row r="46" spans="1:7" ht="37.200000000000003">
      <c r="A46" s="236">
        <v>30</v>
      </c>
      <c r="B46" s="214" t="s">
        <v>224</v>
      </c>
      <c r="C46" s="258" t="s">
        <v>186</v>
      </c>
      <c r="D46" s="261"/>
      <c r="E46" s="232">
        <f>4*D46</f>
        <v>0</v>
      </c>
      <c r="F46" s="233"/>
      <c r="G46" s="234"/>
    </row>
    <row r="47" spans="1:7" ht="18.600000000000001">
      <c r="A47" s="236">
        <v>31</v>
      </c>
      <c r="B47" s="222" t="s">
        <v>171</v>
      </c>
      <c r="C47" s="237">
        <v>2</v>
      </c>
      <c r="D47" s="262"/>
      <c r="E47" s="225">
        <f>+C47*D47</f>
        <v>0</v>
      </c>
      <c r="F47" s="226"/>
      <c r="G47" s="234"/>
    </row>
    <row r="48" spans="1:7" ht="37.200000000000003">
      <c r="A48" s="236">
        <v>32</v>
      </c>
      <c r="B48" s="214" t="s">
        <v>205</v>
      </c>
      <c r="C48" s="258" t="s">
        <v>183</v>
      </c>
      <c r="D48" s="261"/>
      <c r="E48" s="225">
        <f>4*D48</f>
        <v>0</v>
      </c>
      <c r="F48" s="233"/>
      <c r="G48" s="234"/>
    </row>
    <row r="49" spans="1:7" ht="18.600000000000001">
      <c r="A49" s="236">
        <v>33</v>
      </c>
      <c r="B49" s="214" t="s">
        <v>226</v>
      </c>
      <c r="C49" s="258" t="s">
        <v>227</v>
      </c>
      <c r="D49" s="261"/>
      <c r="E49" s="225">
        <f>8*D49</f>
        <v>0</v>
      </c>
      <c r="F49" s="233"/>
      <c r="G49" s="234"/>
    </row>
    <row r="50" spans="1:7" ht="18.600000000000001">
      <c r="A50" s="236">
        <v>34</v>
      </c>
      <c r="B50" s="214" t="s">
        <v>228</v>
      </c>
      <c r="C50" s="258" t="s">
        <v>246</v>
      </c>
      <c r="D50" s="261"/>
      <c r="E50" s="225">
        <f>2*D50</f>
        <v>0</v>
      </c>
      <c r="F50" s="233"/>
      <c r="G50" s="234"/>
    </row>
    <row r="51" spans="1:7" ht="18.600000000000001">
      <c r="A51" s="236">
        <v>35</v>
      </c>
      <c r="B51" s="214" t="s">
        <v>229</v>
      </c>
      <c r="C51" s="258" t="s">
        <v>230</v>
      </c>
      <c r="D51" s="261"/>
      <c r="E51" s="225">
        <f>8*D51</f>
        <v>0</v>
      </c>
      <c r="F51" s="233"/>
      <c r="G51" s="234"/>
    </row>
    <row r="52" spans="1:7" ht="18.600000000000001">
      <c r="A52" s="236">
        <v>36</v>
      </c>
      <c r="B52" s="214" t="s">
        <v>231</v>
      </c>
      <c r="C52" s="258" t="s">
        <v>230</v>
      </c>
      <c r="D52" s="261"/>
      <c r="E52" s="225">
        <f>8*D52</f>
        <v>0</v>
      </c>
      <c r="F52" s="233"/>
      <c r="G52" s="234"/>
    </row>
    <row r="53" spans="1:7" ht="18.600000000000001">
      <c r="A53" s="236">
        <v>37</v>
      </c>
      <c r="B53" s="214" t="s">
        <v>247</v>
      </c>
      <c r="C53" s="258" t="s">
        <v>242</v>
      </c>
      <c r="D53" s="261"/>
      <c r="E53" s="225">
        <f>2*D53</f>
        <v>0</v>
      </c>
      <c r="F53" s="233"/>
      <c r="G53" s="234"/>
    </row>
    <row r="54" spans="1:7" ht="18.600000000000001">
      <c r="A54" s="236">
        <v>38</v>
      </c>
      <c r="B54" s="214" t="s">
        <v>248</v>
      </c>
      <c r="C54" s="258" t="s">
        <v>242</v>
      </c>
      <c r="D54" s="261"/>
      <c r="E54" s="225">
        <f>2*D54</f>
        <v>0</v>
      </c>
      <c r="F54" s="233"/>
      <c r="G54" s="234"/>
    </row>
    <row r="55" spans="1:7" ht="18.600000000000001">
      <c r="A55" s="221"/>
      <c r="B55" s="263" t="s">
        <v>249</v>
      </c>
      <c r="C55" s="230"/>
      <c r="D55" s="261"/>
      <c r="E55" s="264">
        <f>SUM(E40:E54)+SUM(E7:E29)</f>
        <v>0</v>
      </c>
      <c r="F55" s="233"/>
      <c r="G55" s="234"/>
    </row>
    <row r="56" spans="1:7" ht="19.2" thickBot="1">
      <c r="A56" s="369" t="s">
        <v>283</v>
      </c>
      <c r="B56" s="369"/>
      <c r="C56" s="240"/>
      <c r="D56" s="242"/>
      <c r="E56" s="265"/>
      <c r="F56" s="243"/>
      <c r="G56" s="266"/>
    </row>
    <row r="57" spans="1:7" s="341" customFormat="1" ht="28.8" customHeight="1">
      <c r="A57" s="370" t="s">
        <v>297</v>
      </c>
      <c r="B57" s="370"/>
      <c r="C57" s="370"/>
      <c r="D57" s="370"/>
      <c r="E57" s="370"/>
      <c r="F57" s="370"/>
      <c r="G57" s="370"/>
    </row>
    <row r="58" spans="1:7" s="341" customFormat="1" ht="40.200000000000003" customHeight="1">
      <c r="A58" s="371" t="s">
        <v>298</v>
      </c>
      <c r="B58" s="371"/>
      <c r="C58" s="371"/>
      <c r="D58" s="371"/>
      <c r="E58" s="371"/>
      <c r="F58" s="371"/>
      <c r="G58" s="371"/>
    </row>
    <row r="59" spans="1:7" s="341" customFormat="1" ht="19.8" customHeight="1">
      <c r="A59" s="368" t="s">
        <v>299</v>
      </c>
      <c r="B59" s="368"/>
      <c r="C59" s="368"/>
      <c r="D59" s="368"/>
      <c r="E59" s="368"/>
      <c r="F59" s="368"/>
      <c r="G59" s="368"/>
    </row>
    <row r="60" spans="1:7" s="341" customFormat="1" ht="52.2" customHeight="1">
      <c r="A60" s="368" t="s">
        <v>303</v>
      </c>
      <c r="B60" s="368"/>
      <c r="C60" s="368"/>
      <c r="D60" s="368"/>
      <c r="E60" s="368"/>
      <c r="F60" s="368"/>
      <c r="G60" s="368"/>
    </row>
    <row r="61" spans="1:7" s="341" customFormat="1" ht="34.200000000000003" customHeight="1">
      <c r="A61" s="368" t="s">
        <v>300</v>
      </c>
      <c r="B61" s="368"/>
      <c r="C61" s="368"/>
      <c r="D61" s="368"/>
      <c r="E61" s="368"/>
      <c r="F61" s="368"/>
      <c r="G61" s="368"/>
    </row>
    <row r="62" spans="1:7" s="341" customFormat="1" ht="55.8" customHeight="1">
      <c r="A62" s="368" t="s">
        <v>301</v>
      </c>
      <c r="B62" s="368"/>
      <c r="C62" s="368"/>
      <c r="D62" s="368"/>
      <c r="E62" s="368"/>
      <c r="F62" s="368"/>
      <c r="G62" s="368"/>
    </row>
    <row r="63" spans="1:7" ht="28.2" customHeight="1">
      <c r="A63" s="368" t="s">
        <v>302</v>
      </c>
      <c r="B63" s="368"/>
      <c r="C63" s="368"/>
      <c r="D63" s="368"/>
      <c r="E63" s="368"/>
      <c r="F63" s="368"/>
      <c r="G63" s="368"/>
    </row>
    <row r="64" spans="1:7" ht="25.2">
      <c r="A64" s="210"/>
      <c r="B64" s="202"/>
      <c r="C64" s="67"/>
      <c r="D64" s="207"/>
      <c r="E64" s="207" t="s">
        <v>112</v>
      </c>
    </row>
    <row r="65" spans="1:5" ht="25.2">
      <c r="A65" s="210"/>
      <c r="B65" s="202"/>
      <c r="C65" s="67"/>
      <c r="D65" s="207"/>
      <c r="E65" s="207" t="s">
        <v>113</v>
      </c>
    </row>
  </sheetData>
  <mergeCells count="10">
    <mergeCell ref="B2:C2"/>
    <mergeCell ref="B35:C35"/>
    <mergeCell ref="A63:G63"/>
    <mergeCell ref="A56:B56"/>
    <mergeCell ref="A59:G59"/>
    <mergeCell ref="A61:G61"/>
    <mergeCell ref="A62:G62"/>
    <mergeCell ref="A57:G57"/>
    <mergeCell ref="A58:G58"/>
    <mergeCell ref="A60:G60"/>
  </mergeCells>
  <pageMargins left="0.70866141732283472" right="0.70866141732283472" top="0.74803149606299213" bottom="0.74803149606299213" header="0.31496062992125984" footer="0.31496062992125984"/>
  <pageSetup paperSize="9" scale="56" fitToWidth="2" fitToHeight="2" orientation="landscape" r:id="rId1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4B90D-7D3C-4B60-98C9-14BAC27706F8}">
  <sheetPr>
    <pageSetUpPr fitToPage="1"/>
  </sheetPr>
  <dimension ref="A1:AA61"/>
  <sheetViews>
    <sheetView view="pageBreakPreview" zoomScale="55" zoomScaleNormal="55" zoomScaleSheetLayoutView="55" zoomScalePageLayoutView="10" workbookViewId="0">
      <selection activeCell="J12" sqref="J12"/>
    </sheetView>
  </sheetViews>
  <sheetFormatPr defaultColWidth="8.69921875" defaultRowHeight="15.6"/>
  <cols>
    <col min="1" max="1" width="6.69921875" style="65" customWidth="1"/>
    <col min="2" max="2" width="6.69921875" style="62" customWidth="1"/>
    <col min="3" max="3" width="64.5" style="66" customWidth="1"/>
    <col min="4" max="4" width="28.19921875" style="67" bestFit="1" customWidth="1"/>
    <col min="5" max="5" width="27.59765625" style="65" customWidth="1"/>
    <col min="6" max="7" width="24.59765625" style="65" customWidth="1"/>
    <col min="8" max="11" width="24.59765625" style="187" customWidth="1"/>
    <col min="12" max="12" width="31.69921875" style="65" customWidth="1"/>
    <col min="13" max="13" width="16.09765625" style="90" customWidth="1"/>
    <col min="14" max="14" width="11" style="90" customWidth="1"/>
    <col min="15" max="15" width="12" style="65" customWidth="1"/>
    <col min="16" max="16" width="11.09765625" style="65" customWidth="1"/>
    <col min="17" max="16384" width="8.69921875" style="65"/>
  </cols>
  <sheetData>
    <row r="1" spans="1:16" ht="17.399999999999999">
      <c r="B1" s="116"/>
      <c r="C1" s="120"/>
      <c r="L1" s="149" t="s">
        <v>121</v>
      </c>
    </row>
    <row r="2" spans="1:16" ht="24.6" customHeight="1">
      <c r="B2" s="363" t="s">
        <v>89</v>
      </c>
      <c r="C2" s="363"/>
      <c r="D2" s="119"/>
    </row>
    <row r="3" spans="1:16" ht="15" customHeight="1">
      <c r="B3" s="185"/>
      <c r="C3" s="185"/>
      <c r="D3" s="364" t="s">
        <v>115</v>
      </c>
      <c r="E3" s="364"/>
      <c r="F3" s="364"/>
      <c r="G3" s="364"/>
      <c r="H3" s="364"/>
      <c r="I3" s="364"/>
      <c r="J3" s="364"/>
      <c r="K3" s="364"/>
      <c r="L3" s="364"/>
    </row>
    <row r="4" spans="1:16" ht="22.8">
      <c r="B4" s="122"/>
      <c r="C4" s="123"/>
      <c r="D4" s="364"/>
      <c r="E4" s="364"/>
      <c r="F4" s="364"/>
      <c r="G4" s="364"/>
      <c r="H4" s="364"/>
      <c r="I4" s="364"/>
      <c r="J4" s="364"/>
      <c r="K4" s="364"/>
      <c r="L4" s="364"/>
    </row>
    <row r="5" spans="1:16" ht="29.7" customHeight="1">
      <c r="B5" s="363" t="s">
        <v>91</v>
      </c>
      <c r="C5" s="363"/>
      <c r="D5" s="364"/>
      <c r="E5" s="364"/>
      <c r="F5" s="364"/>
      <c r="G5" s="364"/>
      <c r="H5" s="364"/>
      <c r="I5" s="364"/>
      <c r="J5" s="364"/>
      <c r="K5" s="364"/>
      <c r="L5" s="364"/>
    </row>
    <row r="6" spans="1:16" ht="17.399999999999999">
      <c r="B6" s="121"/>
      <c r="C6" s="121"/>
      <c r="D6" s="169"/>
      <c r="E6" s="169"/>
      <c r="F6" s="169"/>
      <c r="G6" s="169" t="s">
        <v>153</v>
      </c>
      <c r="H6" s="188">
        <v>3500000</v>
      </c>
      <c r="I6" s="188">
        <v>3200000</v>
      </c>
      <c r="J6" s="188">
        <v>3100000</v>
      </c>
      <c r="K6" s="188"/>
      <c r="L6" s="169"/>
    </row>
    <row r="7" spans="1:16" ht="17.399999999999999">
      <c r="B7" s="121"/>
      <c r="C7" s="121"/>
      <c r="D7" s="169"/>
      <c r="E7" s="169"/>
      <c r="F7" s="169"/>
      <c r="G7" s="169" t="s">
        <v>154</v>
      </c>
      <c r="H7" s="188">
        <v>4100000</v>
      </c>
      <c r="I7" s="188">
        <v>4050000</v>
      </c>
      <c r="J7" s="188">
        <v>4100000</v>
      </c>
      <c r="K7" s="188"/>
      <c r="L7" s="169"/>
    </row>
    <row r="8" spans="1:16" ht="17.399999999999999">
      <c r="B8" s="121"/>
      <c r="C8" s="121"/>
      <c r="D8" s="169"/>
      <c r="E8" s="169"/>
      <c r="F8" s="169"/>
      <c r="G8" s="197" t="s">
        <v>155</v>
      </c>
      <c r="H8" s="198">
        <v>0.57999999999999996</v>
      </c>
      <c r="I8" s="188">
        <v>0.5</v>
      </c>
      <c r="J8" s="188">
        <v>0.5</v>
      </c>
      <c r="K8" s="188"/>
      <c r="L8" s="169"/>
    </row>
    <row r="9" spans="1:16" ht="17.399999999999999">
      <c r="B9" s="121"/>
      <c r="C9" s="121"/>
      <c r="D9" s="169"/>
      <c r="E9" s="169"/>
      <c r="F9" s="169"/>
      <c r="G9" s="65" t="s">
        <v>156</v>
      </c>
      <c r="H9" s="187">
        <v>0.65</v>
      </c>
      <c r="I9" s="188">
        <v>0.6</v>
      </c>
      <c r="J9" s="188">
        <v>0.6</v>
      </c>
      <c r="K9" s="188"/>
      <c r="L9" s="169"/>
    </row>
    <row r="10" spans="1:16" ht="17.399999999999999">
      <c r="B10" s="121"/>
      <c r="C10" s="121"/>
    </row>
    <row r="11" spans="1:16" ht="16.2" thickBot="1">
      <c r="C11" s="63"/>
      <c r="F11" s="114" t="s">
        <v>100</v>
      </c>
    </row>
    <row r="12" spans="1:16" ht="34.200000000000003" customHeight="1" thickBot="1">
      <c r="C12" s="116" t="s">
        <v>140</v>
      </c>
      <c r="F12" s="133">
        <f>SUM(F18+F22+F25+F27)</f>
        <v>3756485.0498338873</v>
      </c>
      <c r="H12" s="199">
        <v>2289265.6478405311</v>
      </c>
      <c r="I12" s="199">
        <v>2171134.2192691024</v>
      </c>
      <c r="J12" s="199">
        <f>$F$18*$H$18+$F$22*$H$22+$F$25*$H$25+$F$27*$H$27</f>
        <v>2149705.6478405315</v>
      </c>
      <c r="K12" s="199">
        <f t="shared" ref="K12:L12" si="0">$F$18*$H$18+$F$22*$H$22+$F$25*$H$25+$F$27*$H$27</f>
        <v>2149705.6478405315</v>
      </c>
      <c r="L12" s="199">
        <f t="shared" si="0"/>
        <v>2149705.6478405315</v>
      </c>
    </row>
    <row r="13" spans="1:16">
      <c r="C13" s="63"/>
      <c r="D13" s="64"/>
    </row>
    <row r="14" spans="1:16" ht="33" customHeight="1">
      <c r="A14" s="74"/>
      <c r="B14" s="118"/>
      <c r="C14" s="117" t="s">
        <v>129</v>
      </c>
      <c r="D14" s="117"/>
      <c r="P14" s="89"/>
    </row>
    <row r="15" spans="1:16">
      <c r="A15" s="74"/>
      <c r="C15" s="63"/>
      <c r="D15" s="64"/>
      <c r="P15" s="89"/>
    </row>
    <row r="16" spans="1:16" ht="30.6" customHeight="1">
      <c r="A16" s="74"/>
      <c r="C16" s="180" t="s">
        <v>139</v>
      </c>
      <c r="D16" s="184">
        <v>4</v>
      </c>
      <c r="E16" s="184">
        <v>3</v>
      </c>
      <c r="F16" s="64"/>
      <c r="G16" s="64"/>
      <c r="H16" s="189"/>
      <c r="I16" s="189"/>
      <c r="J16" s="189"/>
      <c r="K16" s="189"/>
      <c r="P16" s="89"/>
    </row>
    <row r="17" spans="1:27" ht="41.7" customHeight="1" thickBot="1">
      <c r="A17" s="74"/>
      <c r="C17" s="181"/>
      <c r="D17" s="177" t="s">
        <v>148</v>
      </c>
      <c r="E17" s="177" t="s">
        <v>149</v>
      </c>
      <c r="F17" s="177" t="s">
        <v>132</v>
      </c>
      <c r="G17" s="95" t="s">
        <v>152</v>
      </c>
      <c r="H17" s="190"/>
      <c r="I17" s="190"/>
      <c r="J17" s="190"/>
      <c r="K17" s="190"/>
      <c r="L17" s="95"/>
      <c r="M17" s="96"/>
      <c r="N17" s="96"/>
      <c r="P17" s="89"/>
    </row>
    <row r="18" spans="1:27" ht="40.200000000000003" customHeight="1" thickBot="1">
      <c r="A18" s="93"/>
      <c r="B18" s="102" t="s">
        <v>116</v>
      </c>
      <c r="C18" s="100" t="s">
        <v>117</v>
      </c>
      <c r="D18" s="151">
        <v>3100000</v>
      </c>
      <c r="E18" s="151">
        <v>4100000</v>
      </c>
      <c r="F18" s="183">
        <f>(D18*D16+E18*E16)/7</f>
        <v>3528571.4285714286</v>
      </c>
      <c r="G18" s="186">
        <f>F18/F12</f>
        <v>0.9393279573220884</v>
      </c>
      <c r="H18" s="191">
        <v>0.6</v>
      </c>
      <c r="I18" s="191"/>
      <c r="J18" s="191"/>
      <c r="K18" s="191"/>
      <c r="L18" s="96"/>
      <c r="M18" s="93"/>
      <c r="N18" s="93"/>
      <c r="P18" s="98"/>
    </row>
    <row r="19" spans="1:27" s="74" customFormat="1" ht="41.7" customHeight="1">
      <c r="A19" s="93"/>
      <c r="B19" s="102"/>
      <c r="C19" s="72"/>
      <c r="D19" s="177" t="s">
        <v>123</v>
      </c>
      <c r="E19" s="177" t="s">
        <v>124</v>
      </c>
      <c r="F19" s="96"/>
      <c r="G19" s="96"/>
      <c r="H19" s="192"/>
      <c r="I19" s="192"/>
      <c r="J19" s="192"/>
      <c r="K19" s="192"/>
      <c r="L19" s="113"/>
      <c r="M19" s="93"/>
      <c r="N19" s="93"/>
      <c r="P19" s="99"/>
    </row>
    <row r="20" spans="1:27" s="71" customFormat="1" ht="42.6" customHeight="1" thickBot="1">
      <c r="A20" s="93"/>
      <c r="B20" s="93"/>
      <c r="C20" s="63" t="s">
        <v>131</v>
      </c>
      <c r="D20" s="178">
        <v>180000</v>
      </c>
      <c r="E20" s="178">
        <v>180000</v>
      </c>
      <c r="F20" s="177" t="s">
        <v>133</v>
      </c>
      <c r="G20" s="96"/>
      <c r="H20" s="192"/>
      <c r="I20" s="192"/>
      <c r="J20" s="192"/>
      <c r="K20" s="192"/>
      <c r="L20" s="103"/>
      <c r="M20" s="93"/>
      <c r="N20" s="93"/>
      <c r="O20" s="65"/>
      <c r="P20" s="98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s="71" customFormat="1" ht="40.200000000000003" customHeight="1" thickBot="1">
      <c r="A21" s="93"/>
      <c r="B21" s="102" t="s">
        <v>71</v>
      </c>
      <c r="C21" s="100" t="s">
        <v>125</v>
      </c>
      <c r="D21" s="151">
        <v>0.5</v>
      </c>
      <c r="E21" s="151">
        <v>0.6</v>
      </c>
      <c r="F21" s="151"/>
      <c r="G21" s="151"/>
      <c r="H21" s="191"/>
      <c r="I21" s="191"/>
      <c r="J21" s="191"/>
      <c r="K21" s="191"/>
      <c r="L21" s="103"/>
      <c r="M21" s="93"/>
      <c r="N21" s="93"/>
      <c r="O21" s="65"/>
      <c r="P21" s="98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</row>
    <row r="22" spans="1:27" s="71" customFormat="1" ht="40.200000000000003" customHeight="1" thickBot="1">
      <c r="A22" s="93"/>
      <c r="B22" s="102"/>
      <c r="C22" s="100" t="s">
        <v>126</v>
      </c>
      <c r="D22" s="151">
        <f>D21*D20</f>
        <v>90000</v>
      </c>
      <c r="E22" s="151">
        <f>E21*E20</f>
        <v>108000</v>
      </c>
      <c r="F22" s="183">
        <f>(D22*D16+E22*E16)/7</f>
        <v>97714.28571428571</v>
      </c>
      <c r="G22" s="186">
        <f>F22/F12</f>
        <v>2.6012158818150138E-2</v>
      </c>
      <c r="H22" s="191">
        <v>0.2</v>
      </c>
      <c r="I22" s="191"/>
      <c r="J22" s="191"/>
      <c r="K22" s="191"/>
      <c r="L22" s="103"/>
      <c r="M22" s="93"/>
      <c r="N22" s="93"/>
      <c r="O22" s="65"/>
      <c r="P22" s="98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</row>
    <row r="23" spans="1:27" s="74" customFormat="1" ht="40.200000000000003" customHeight="1">
      <c r="A23" s="93"/>
      <c r="B23" s="102"/>
      <c r="C23" s="72"/>
      <c r="D23" s="177" t="s">
        <v>123</v>
      </c>
      <c r="E23" s="177" t="s">
        <v>124</v>
      </c>
      <c r="F23" s="179"/>
      <c r="G23" s="179"/>
      <c r="H23" s="191"/>
      <c r="I23" s="191"/>
      <c r="J23" s="191"/>
      <c r="K23" s="191"/>
      <c r="L23" s="182"/>
      <c r="M23" s="93"/>
      <c r="N23" s="93"/>
      <c r="P23" s="99"/>
    </row>
    <row r="24" spans="1:27" s="71" customFormat="1" ht="45" customHeight="1" thickBot="1">
      <c r="A24" s="93"/>
      <c r="B24" s="93"/>
      <c r="C24" s="72" t="s">
        <v>130</v>
      </c>
      <c r="D24" s="178">
        <v>100000</v>
      </c>
      <c r="E24" s="178">
        <v>100000</v>
      </c>
      <c r="F24" s="177" t="s">
        <v>150</v>
      </c>
      <c r="G24" s="96"/>
      <c r="H24" s="192"/>
      <c r="I24" s="192"/>
      <c r="J24" s="192"/>
      <c r="K24" s="192"/>
      <c r="L24" s="96"/>
      <c r="M24" s="93"/>
      <c r="N24" s="93"/>
      <c r="O24" s="65"/>
      <c r="P24" s="98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</row>
    <row r="25" spans="1:27" s="71" customFormat="1" ht="38.700000000000003" customHeight="1" thickBot="1">
      <c r="A25" s="93"/>
      <c r="B25" s="102" t="s">
        <v>69</v>
      </c>
      <c r="C25" s="101" t="s">
        <v>147</v>
      </c>
      <c r="D25" s="151">
        <v>0.6</v>
      </c>
      <c r="E25" s="151">
        <v>0.7</v>
      </c>
      <c r="F25" s="183">
        <f>((D25*D16)*D24+(E25*E16)*E24)/7</f>
        <v>64285.714285714283</v>
      </c>
      <c r="G25" s="186">
        <f>F25/F12</f>
        <v>1.7113262380361934E-2</v>
      </c>
      <c r="H25" s="191">
        <v>0.1</v>
      </c>
      <c r="I25" s="191"/>
      <c r="J25" s="191"/>
      <c r="K25" s="191"/>
      <c r="L25" s="96"/>
      <c r="M25" s="93"/>
      <c r="N25" s="93"/>
      <c r="O25" s="65"/>
      <c r="P25" s="98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</row>
    <row r="26" spans="1:27" s="71" customFormat="1" ht="40.200000000000003" customHeight="1" thickBot="1">
      <c r="A26" s="93"/>
      <c r="B26" s="93"/>
      <c r="C26" s="96"/>
      <c r="D26" s="96">
        <f>8*20*8</f>
        <v>1280</v>
      </c>
      <c r="E26" s="96">
        <f>8*20*8</f>
        <v>1280</v>
      </c>
      <c r="F26" s="177" t="s">
        <v>150</v>
      </c>
      <c r="G26" s="96"/>
      <c r="H26" s="192"/>
      <c r="I26" s="192"/>
      <c r="J26" s="192"/>
      <c r="K26" s="192"/>
      <c r="L26" s="96"/>
      <c r="M26" s="93"/>
      <c r="N26" s="93"/>
      <c r="O26" s="65"/>
      <c r="P26" s="98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</row>
    <row r="27" spans="1:27" ht="40.200000000000003" customHeight="1" thickBot="1">
      <c r="A27" s="93"/>
      <c r="B27" s="102" t="s">
        <v>103</v>
      </c>
      <c r="C27" s="100" t="s">
        <v>134</v>
      </c>
      <c r="D27" s="151">
        <f>200/4.3</f>
        <v>46.511627906976749</v>
      </c>
      <c r="E27" s="151">
        <f>250/4.3</f>
        <v>58.139534883720934</v>
      </c>
      <c r="F27" s="183">
        <f>((D27*D16)*D26+(E27*E16)*E26)/7</f>
        <v>65913.621262458473</v>
      </c>
      <c r="G27" s="186">
        <f>F27/F12</f>
        <v>1.7546621479399522E-2</v>
      </c>
      <c r="H27" s="191">
        <v>0.1</v>
      </c>
      <c r="I27" s="191"/>
      <c r="J27" s="191"/>
      <c r="K27" s="191"/>
      <c r="L27" s="96"/>
      <c r="M27" s="93"/>
      <c r="N27" s="93"/>
      <c r="P27" s="98"/>
    </row>
    <row r="28" spans="1:27" s="71" customFormat="1" ht="40.200000000000003" customHeight="1" thickBot="1">
      <c r="A28" s="93"/>
      <c r="B28" s="93"/>
      <c r="C28" s="96"/>
      <c r="D28" s="96" t="s">
        <v>137</v>
      </c>
      <c r="E28" s="96" t="s">
        <v>138</v>
      </c>
      <c r="F28" s="96"/>
      <c r="G28" s="96"/>
      <c r="H28" s="192"/>
      <c r="I28" s="192"/>
      <c r="J28" s="192"/>
      <c r="K28" s="192"/>
      <c r="L28" s="96"/>
      <c r="M28" s="93"/>
      <c r="N28" s="93"/>
      <c r="O28" s="65"/>
      <c r="P28" s="98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</row>
    <row r="29" spans="1:27" s="71" customFormat="1" ht="38.700000000000003" customHeight="1" thickBot="1">
      <c r="A29" s="93"/>
      <c r="B29" s="102" t="s">
        <v>145</v>
      </c>
      <c r="C29" s="101" t="s">
        <v>146</v>
      </c>
      <c r="D29" s="151"/>
      <c r="E29" s="151"/>
      <c r="F29" s="96"/>
      <c r="G29" s="96"/>
      <c r="H29" s="192"/>
      <c r="I29" s="192"/>
      <c r="J29" s="192"/>
      <c r="K29" s="192"/>
      <c r="L29" s="96"/>
      <c r="M29" s="93"/>
      <c r="N29" s="93"/>
      <c r="O29" s="65"/>
      <c r="P29" s="98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</row>
    <row r="30" spans="1:27" s="71" customFormat="1" ht="40.200000000000003" customHeight="1" thickBot="1">
      <c r="A30" s="93"/>
      <c r="B30" s="93"/>
      <c r="C30" s="96"/>
      <c r="D30" s="96" t="s">
        <v>137</v>
      </c>
      <c r="E30" s="96" t="s">
        <v>138</v>
      </c>
      <c r="F30" s="96"/>
      <c r="G30" s="96"/>
      <c r="H30" s="192"/>
      <c r="I30" s="192"/>
      <c r="J30" s="192"/>
      <c r="K30" s="192"/>
      <c r="L30" s="96"/>
      <c r="M30" s="93"/>
      <c r="N30" s="93"/>
      <c r="O30" s="65"/>
      <c r="P30" s="98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s="71" customFormat="1" ht="38.700000000000003" customHeight="1" thickBot="1">
      <c r="A31" s="93"/>
      <c r="B31" s="102" t="s">
        <v>127</v>
      </c>
      <c r="C31" s="101" t="s">
        <v>136</v>
      </c>
      <c r="D31" s="151"/>
      <c r="E31" s="151"/>
      <c r="F31" s="96"/>
      <c r="G31" s="96"/>
      <c r="H31" s="192"/>
      <c r="I31" s="192"/>
      <c r="J31" s="192"/>
      <c r="K31" s="192"/>
      <c r="L31" s="96"/>
      <c r="M31" s="93"/>
      <c r="N31" s="93"/>
      <c r="O31" s="65"/>
      <c r="P31" s="98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</row>
    <row r="32" spans="1:27" s="71" customFormat="1" ht="40.200000000000003" customHeight="1" thickBot="1">
      <c r="A32" s="93"/>
      <c r="B32" s="93"/>
      <c r="C32" s="96"/>
      <c r="D32" s="96" t="s">
        <v>137</v>
      </c>
      <c r="E32" s="96" t="s">
        <v>138</v>
      </c>
      <c r="F32" s="96"/>
      <c r="G32" s="96"/>
      <c r="H32" s="192"/>
      <c r="I32" s="192"/>
      <c r="J32" s="192"/>
      <c r="K32" s="192"/>
      <c r="L32" s="96"/>
      <c r="M32" s="93"/>
      <c r="N32" s="93"/>
      <c r="O32" s="65"/>
      <c r="P32" s="98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</row>
    <row r="33" spans="1:27" ht="40.200000000000003" customHeight="1" thickBot="1">
      <c r="A33" s="93"/>
      <c r="B33" s="102" t="s">
        <v>128</v>
      </c>
      <c r="C33" s="100" t="s">
        <v>135</v>
      </c>
      <c r="D33" s="151"/>
      <c r="E33" s="151"/>
      <c r="F33" s="96"/>
      <c r="G33" s="96"/>
      <c r="H33" s="192"/>
      <c r="I33" s="192"/>
      <c r="J33" s="192"/>
      <c r="K33" s="192"/>
      <c r="L33" s="96"/>
      <c r="M33" s="93"/>
      <c r="N33" s="93"/>
      <c r="P33" s="98"/>
    </row>
    <row r="34" spans="1:27" s="71" customFormat="1" ht="40.200000000000003" customHeight="1" thickBot="1">
      <c r="A34" s="93"/>
      <c r="B34" s="93"/>
      <c r="C34" s="96"/>
      <c r="D34" s="96" t="s">
        <v>137</v>
      </c>
      <c r="E34" s="96" t="s">
        <v>138</v>
      </c>
      <c r="F34" s="96"/>
      <c r="G34" s="96"/>
      <c r="H34" s="192"/>
      <c r="I34" s="192"/>
      <c r="J34" s="192"/>
      <c r="K34" s="192"/>
      <c r="L34" s="96"/>
      <c r="M34" s="93"/>
      <c r="N34" s="93"/>
      <c r="O34" s="65"/>
      <c r="P34" s="98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</row>
    <row r="35" spans="1:27" s="71" customFormat="1" ht="38.700000000000003" customHeight="1" thickBot="1">
      <c r="A35" s="93"/>
      <c r="B35" s="102" t="s">
        <v>141</v>
      </c>
      <c r="C35" s="101" t="s">
        <v>144</v>
      </c>
      <c r="D35" s="151"/>
      <c r="E35" s="151"/>
      <c r="F35" s="96"/>
      <c r="G35" s="96"/>
      <c r="H35" s="192"/>
      <c r="I35" s="192"/>
      <c r="J35" s="192"/>
      <c r="K35" s="192"/>
      <c r="L35" s="96"/>
      <c r="M35" s="93"/>
      <c r="N35" s="93"/>
      <c r="O35" s="65"/>
      <c r="P35" s="98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</row>
    <row r="36" spans="1:27" s="71" customFormat="1" ht="40.200000000000003" customHeight="1" thickBot="1">
      <c r="A36" s="93"/>
      <c r="B36" s="93"/>
      <c r="C36" s="96"/>
      <c r="D36" s="96" t="s">
        <v>137</v>
      </c>
      <c r="E36" s="96" t="s">
        <v>138</v>
      </c>
      <c r="F36" s="96"/>
      <c r="G36" s="96"/>
      <c r="H36" s="192"/>
      <c r="I36" s="192"/>
      <c r="J36" s="192"/>
      <c r="K36" s="192"/>
      <c r="L36" s="96"/>
      <c r="M36" s="93"/>
      <c r="N36" s="93"/>
      <c r="O36" s="65"/>
      <c r="P36" s="98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</row>
    <row r="37" spans="1:27" ht="40.200000000000003" customHeight="1" thickBot="1">
      <c r="A37" s="93"/>
      <c r="B37" s="102" t="s">
        <v>143</v>
      </c>
      <c r="C37" s="100" t="s">
        <v>142</v>
      </c>
      <c r="D37" s="151"/>
      <c r="E37" s="151"/>
      <c r="F37" s="96"/>
      <c r="G37" s="96"/>
      <c r="H37" s="192"/>
      <c r="I37" s="192"/>
      <c r="J37" s="192"/>
      <c r="K37" s="192"/>
      <c r="L37" s="96"/>
      <c r="M37" s="93"/>
      <c r="N37" s="93"/>
      <c r="P37" s="98"/>
    </row>
    <row r="38" spans="1:27" s="74" customFormat="1" ht="40.200000000000003" customHeight="1">
      <c r="B38" s="94"/>
      <c r="C38" s="163" t="s">
        <v>104</v>
      </c>
      <c r="D38" s="94"/>
      <c r="E38" s="94"/>
      <c r="F38" s="94"/>
      <c r="G38" s="94"/>
      <c r="H38" s="193"/>
      <c r="I38" s="193"/>
      <c r="J38" s="193"/>
      <c r="K38" s="193"/>
      <c r="L38" s="96"/>
      <c r="M38" s="94"/>
      <c r="N38" s="94"/>
      <c r="P38" s="99"/>
    </row>
    <row r="39" spans="1:27" s="74" customFormat="1" ht="22.2" customHeight="1">
      <c r="B39" s="94"/>
      <c r="C39" s="164" t="s">
        <v>105</v>
      </c>
      <c r="D39" s="94"/>
      <c r="E39" s="94"/>
      <c r="F39" s="94"/>
      <c r="G39" s="94"/>
      <c r="H39" s="193"/>
      <c r="I39" s="193"/>
      <c r="J39" s="193"/>
      <c r="K39" s="193"/>
      <c r="L39" s="96"/>
      <c r="M39" s="94"/>
      <c r="N39" s="94"/>
      <c r="P39" s="99"/>
    </row>
    <row r="40" spans="1:27" s="74" customFormat="1" ht="25.2" customHeight="1">
      <c r="B40" s="104"/>
      <c r="C40" s="112" t="s">
        <v>98</v>
      </c>
      <c r="D40" s="106"/>
      <c r="E40" s="106"/>
      <c r="F40" s="106"/>
      <c r="G40" s="106"/>
      <c r="H40" s="194"/>
      <c r="I40" s="194"/>
      <c r="J40" s="194"/>
      <c r="K40" s="194"/>
      <c r="L40" s="106"/>
      <c r="M40" s="107"/>
      <c r="N40" s="107"/>
    </row>
    <row r="41" spans="1:27" s="74" customFormat="1" ht="25.2" customHeight="1" thickBot="1">
      <c r="B41" s="104"/>
      <c r="C41" s="105"/>
      <c r="D41" s="108" t="s">
        <v>97</v>
      </c>
      <c r="E41" s="106"/>
      <c r="F41" s="106"/>
      <c r="G41" s="106"/>
      <c r="H41" s="194"/>
      <c r="I41" s="194"/>
      <c r="J41" s="194"/>
      <c r="K41" s="194"/>
      <c r="L41" s="106"/>
      <c r="M41" s="107"/>
      <c r="N41" s="107"/>
    </row>
    <row r="42" spans="1:27" s="62" customFormat="1" ht="26.7" customHeight="1" thickBot="1">
      <c r="C42" s="110" t="s">
        <v>94</v>
      </c>
      <c r="D42" s="115"/>
      <c r="E42" s="115"/>
      <c r="F42" s="65"/>
      <c r="G42" s="65"/>
      <c r="H42" s="187"/>
      <c r="I42" s="187"/>
      <c r="J42" s="187"/>
      <c r="K42" s="187"/>
      <c r="L42" s="65"/>
      <c r="M42" s="90"/>
      <c r="N42" s="90"/>
    </row>
    <row r="43" spans="1:27" s="62" customFormat="1" ht="26.7" customHeight="1" thickBot="1">
      <c r="C43" s="66"/>
      <c r="D43" s="108" t="s">
        <v>95</v>
      </c>
      <c r="E43" s="109" t="s">
        <v>96</v>
      </c>
      <c r="F43" s="109"/>
      <c r="G43" s="109"/>
      <c r="H43" s="195"/>
      <c r="I43" s="195"/>
      <c r="J43" s="195"/>
      <c r="K43" s="195"/>
      <c r="L43" s="65"/>
      <c r="M43" s="90"/>
      <c r="N43" s="90"/>
    </row>
    <row r="44" spans="1:27" s="74" customFormat="1" ht="25.2" customHeight="1" thickBot="1">
      <c r="B44" s="104"/>
      <c r="C44" s="110" t="s">
        <v>99</v>
      </c>
      <c r="D44" s="131"/>
      <c r="E44" s="132"/>
      <c r="F44" s="176"/>
      <c r="G44" s="176"/>
      <c r="H44" s="191"/>
      <c r="I44" s="191"/>
      <c r="J44" s="191"/>
      <c r="K44" s="191"/>
      <c r="L44" s="106"/>
      <c r="M44" s="107"/>
      <c r="N44" s="107"/>
    </row>
    <row r="45" spans="1:27" s="74" customFormat="1" ht="25.2" customHeight="1" thickBot="1">
      <c r="B45" s="104"/>
      <c r="C45" s="105"/>
      <c r="D45" s="108" t="s">
        <v>95</v>
      </c>
      <c r="E45" s="109" t="s">
        <v>96</v>
      </c>
      <c r="F45" s="109"/>
      <c r="G45" s="109"/>
      <c r="H45" s="195"/>
      <c r="I45" s="195"/>
      <c r="J45" s="195"/>
      <c r="K45" s="195"/>
      <c r="L45" s="106"/>
      <c r="M45" s="107"/>
      <c r="N45" s="107"/>
    </row>
    <row r="46" spans="1:27" s="74" customFormat="1" ht="25.2" customHeight="1" thickBot="1">
      <c r="B46" s="104"/>
      <c r="C46" s="111" t="s">
        <v>93</v>
      </c>
      <c r="D46" s="131"/>
      <c r="E46" s="132"/>
      <c r="F46" s="176"/>
      <c r="G46" s="176"/>
      <c r="H46" s="191"/>
      <c r="I46" s="191"/>
      <c r="J46" s="191"/>
      <c r="K46" s="191"/>
      <c r="L46" s="106"/>
      <c r="M46" s="107"/>
      <c r="N46" s="107"/>
    </row>
    <row r="58" spans="4:11">
      <c r="D58" s="65"/>
    </row>
    <row r="59" spans="4:11" ht="18">
      <c r="D59" s="170"/>
    </row>
    <row r="60" spans="4:11" ht="17.7" customHeight="1">
      <c r="D60" s="65"/>
      <c r="E60" s="65" t="s">
        <v>114</v>
      </c>
    </row>
    <row r="61" spans="4:11" ht="18" customHeight="1">
      <c r="D61" s="171"/>
      <c r="E61" s="171" t="s">
        <v>122</v>
      </c>
      <c r="F61" s="171"/>
      <c r="G61" s="171"/>
      <c r="H61" s="196"/>
      <c r="I61" s="196"/>
      <c r="J61" s="196"/>
      <c r="K61" s="196"/>
    </row>
  </sheetData>
  <mergeCells count="3">
    <mergeCell ref="B2:C2"/>
    <mergeCell ref="D3:L5"/>
    <mergeCell ref="B5:C5"/>
  </mergeCells>
  <pageMargins left="0.23622047244094491" right="3.937007874015748E-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4886B-FB0D-4C5A-A47E-C95A666E2DF7}">
  <sheetPr>
    <pageSetUpPr fitToPage="1"/>
  </sheetPr>
  <dimension ref="B1:G20"/>
  <sheetViews>
    <sheetView view="pageBreakPreview" zoomScale="55" zoomScaleNormal="55" zoomScaleSheetLayoutView="55" zoomScalePageLayoutView="10" workbookViewId="0">
      <selection activeCell="I10" sqref="I10"/>
    </sheetView>
  </sheetViews>
  <sheetFormatPr defaultColWidth="8.69921875" defaultRowHeight="15.6"/>
  <cols>
    <col min="1" max="1" width="6.69921875" style="65" customWidth="1"/>
    <col min="2" max="2" width="6.69921875" style="62" customWidth="1"/>
    <col min="3" max="3" width="74.19921875" style="66" customWidth="1"/>
    <col min="4" max="4" width="18.69921875" style="67" customWidth="1"/>
    <col min="5" max="5" width="19.5" style="65" customWidth="1"/>
    <col min="6" max="6" width="24.5" style="65" customWidth="1"/>
    <col min="7" max="7" width="21.19921875" style="90" customWidth="1"/>
    <col min="8" max="16384" width="8.69921875" style="65"/>
  </cols>
  <sheetData>
    <row r="1" spans="2:7" ht="27.6" customHeight="1" thickBot="1">
      <c r="B1" s="165" t="s">
        <v>110</v>
      </c>
      <c r="G1" s="148" t="s">
        <v>102</v>
      </c>
    </row>
    <row r="2" spans="2:7" ht="97.95" customHeight="1" thickBot="1">
      <c r="B2" s="134"/>
      <c r="C2" s="135"/>
      <c r="D2" s="136" t="s">
        <v>106</v>
      </c>
      <c r="E2" s="137" t="s">
        <v>108</v>
      </c>
      <c r="F2" s="138" t="s">
        <v>107</v>
      </c>
      <c r="G2" s="137" t="s">
        <v>84</v>
      </c>
    </row>
    <row r="3" spans="2:7" ht="87.6" customHeight="1">
      <c r="B3" s="139" t="s">
        <v>74</v>
      </c>
      <c r="C3" s="140" t="s">
        <v>109</v>
      </c>
      <c r="D3" s="152">
        <f>SUM(D4:D19)</f>
        <v>0</v>
      </c>
      <c r="E3" s="152">
        <f>SUM(E4:E19)</f>
        <v>0</v>
      </c>
      <c r="F3" s="153">
        <f>SUM(F4:F19)</f>
        <v>0</v>
      </c>
      <c r="G3" s="154">
        <f>SUM(G4:G19)</f>
        <v>0</v>
      </c>
    </row>
    <row r="4" spans="2:7" ht="45" customHeight="1">
      <c r="B4" s="141" t="s">
        <v>75</v>
      </c>
      <c r="C4" s="142" t="s">
        <v>92</v>
      </c>
      <c r="D4" s="155"/>
      <c r="E4" s="155"/>
      <c r="F4" s="156"/>
      <c r="G4" s="157">
        <f>SUM(D4:F4)</f>
        <v>0</v>
      </c>
    </row>
    <row r="5" spans="2:7" ht="45" customHeight="1">
      <c r="B5" s="141" t="s">
        <v>76</v>
      </c>
      <c r="C5" s="143" t="s">
        <v>101</v>
      </c>
      <c r="D5" s="158"/>
      <c r="E5" s="158"/>
      <c r="F5" s="159"/>
      <c r="G5" s="157">
        <f t="shared" ref="G5:G19" si="0">SUM(D5:F5)</f>
        <v>0</v>
      </c>
    </row>
    <row r="6" spans="2:7" ht="45" customHeight="1">
      <c r="B6" s="141" t="s">
        <v>77</v>
      </c>
      <c r="C6" s="143" t="s">
        <v>101</v>
      </c>
      <c r="D6" s="158"/>
      <c r="E6" s="158"/>
      <c r="F6" s="159"/>
      <c r="G6" s="157">
        <f>SUM(D6:F6)</f>
        <v>0</v>
      </c>
    </row>
    <row r="7" spans="2:7" ht="45" customHeight="1">
      <c r="B7" s="141"/>
      <c r="C7" s="143" t="s">
        <v>101</v>
      </c>
      <c r="D7" s="158"/>
      <c r="E7" s="158"/>
      <c r="F7" s="159"/>
      <c r="G7" s="157">
        <f t="shared" si="0"/>
        <v>0</v>
      </c>
    </row>
    <row r="8" spans="2:7" ht="45" customHeight="1">
      <c r="B8" s="141"/>
      <c r="C8" s="143" t="s">
        <v>101</v>
      </c>
      <c r="D8" s="158"/>
      <c r="E8" s="158"/>
      <c r="F8" s="159"/>
      <c r="G8" s="157">
        <f t="shared" si="0"/>
        <v>0</v>
      </c>
    </row>
    <row r="9" spans="2:7" ht="45" customHeight="1">
      <c r="B9" s="141"/>
      <c r="C9" s="143" t="s">
        <v>101</v>
      </c>
      <c r="D9" s="158"/>
      <c r="E9" s="158"/>
      <c r="F9" s="159"/>
      <c r="G9" s="157">
        <f t="shared" si="0"/>
        <v>0</v>
      </c>
    </row>
    <row r="10" spans="2:7" ht="45" customHeight="1">
      <c r="B10" s="141"/>
      <c r="C10" s="143" t="s">
        <v>101</v>
      </c>
      <c r="D10" s="158"/>
      <c r="E10" s="158"/>
      <c r="F10" s="159"/>
      <c r="G10" s="157">
        <f t="shared" si="0"/>
        <v>0</v>
      </c>
    </row>
    <row r="11" spans="2:7" ht="45" customHeight="1">
      <c r="B11" s="141"/>
      <c r="C11" s="143" t="s">
        <v>101</v>
      </c>
      <c r="D11" s="158"/>
      <c r="E11" s="158"/>
      <c r="F11" s="159"/>
      <c r="G11" s="157">
        <f t="shared" si="0"/>
        <v>0</v>
      </c>
    </row>
    <row r="12" spans="2:7" ht="45" customHeight="1">
      <c r="B12" s="144"/>
      <c r="C12" s="143" t="s">
        <v>101</v>
      </c>
      <c r="D12" s="158"/>
      <c r="E12" s="158"/>
      <c r="F12" s="159"/>
      <c r="G12" s="157">
        <f t="shared" si="0"/>
        <v>0</v>
      </c>
    </row>
    <row r="13" spans="2:7" ht="45" customHeight="1">
      <c r="B13" s="144"/>
      <c r="C13" s="143" t="s">
        <v>101</v>
      </c>
      <c r="D13" s="158"/>
      <c r="E13" s="158"/>
      <c r="F13" s="159"/>
      <c r="G13" s="157">
        <f t="shared" si="0"/>
        <v>0</v>
      </c>
    </row>
    <row r="14" spans="2:7" ht="45" customHeight="1">
      <c r="B14" s="145"/>
      <c r="C14" s="143" t="s">
        <v>101</v>
      </c>
      <c r="D14" s="158"/>
      <c r="E14" s="158"/>
      <c r="F14" s="159"/>
      <c r="G14" s="157">
        <f>SUM(D14:F14)</f>
        <v>0</v>
      </c>
    </row>
    <row r="15" spans="2:7" ht="45" customHeight="1">
      <c r="B15" s="145"/>
      <c r="C15" s="143" t="s">
        <v>101</v>
      </c>
      <c r="D15" s="158"/>
      <c r="E15" s="158"/>
      <c r="F15" s="159"/>
      <c r="G15" s="157">
        <f t="shared" si="0"/>
        <v>0</v>
      </c>
    </row>
    <row r="16" spans="2:7" ht="45" customHeight="1">
      <c r="B16" s="145"/>
      <c r="C16" s="143" t="s">
        <v>101</v>
      </c>
      <c r="D16" s="158"/>
      <c r="E16" s="158"/>
      <c r="F16" s="159"/>
      <c r="G16" s="157">
        <f t="shared" si="0"/>
        <v>0</v>
      </c>
    </row>
    <row r="17" spans="2:7" ht="45" customHeight="1">
      <c r="B17" s="145"/>
      <c r="C17" s="143" t="s">
        <v>101</v>
      </c>
      <c r="D17" s="158"/>
      <c r="E17" s="158"/>
      <c r="F17" s="159"/>
      <c r="G17" s="157">
        <f t="shared" si="0"/>
        <v>0</v>
      </c>
    </row>
    <row r="18" spans="2:7" ht="45" customHeight="1">
      <c r="B18" s="145"/>
      <c r="C18" s="143" t="s">
        <v>101</v>
      </c>
      <c r="D18" s="158"/>
      <c r="E18" s="158"/>
      <c r="F18" s="159"/>
      <c r="G18" s="157">
        <f t="shared" si="0"/>
        <v>0</v>
      </c>
    </row>
    <row r="19" spans="2:7" ht="45" customHeight="1" thickBot="1">
      <c r="B19" s="146"/>
      <c r="C19" s="147" t="s">
        <v>101</v>
      </c>
      <c r="D19" s="160"/>
      <c r="E19" s="160"/>
      <c r="F19" s="161"/>
      <c r="G19" s="162">
        <f t="shared" si="0"/>
        <v>0</v>
      </c>
    </row>
    <row r="20" spans="2:7" ht="18">
      <c r="C20" s="124" t="s">
        <v>111</v>
      </c>
    </row>
  </sheetData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4</vt:i4>
      </vt:variant>
    </vt:vector>
  </HeadingPairs>
  <TitlesOfParts>
    <vt:vector size="11" baseType="lpstr">
      <vt:lpstr>Arkusz1</vt:lpstr>
      <vt:lpstr>Arkusz1 (2)</vt:lpstr>
      <vt:lpstr>1.Wzór W(II) Zadanie 2</vt:lpstr>
      <vt:lpstr>2.Przeglądy Zadanie 2</vt:lpstr>
      <vt:lpstr>3.Pakiet części Zadanie 2</vt:lpstr>
      <vt:lpstr>Wzór W (2)</vt:lpstr>
      <vt:lpstr>Serwis pogwarancyjny stare</vt:lpstr>
      <vt:lpstr>'1.Wzór W(II) Zadanie 2'!Obszar_wydruku</vt:lpstr>
      <vt:lpstr>'2.Przeglądy Zadanie 2'!Obszar_wydruku</vt:lpstr>
      <vt:lpstr>'Serwis pogwarancyjny stare'!Obszar_wydruku</vt:lpstr>
      <vt:lpstr>'Wzór W (2)'!Obszar_wydruku</vt:lpstr>
    </vt:vector>
  </TitlesOfParts>
  <Company>PCC Intermodal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Darek</dc:creator>
  <cp:lastModifiedBy>Dariusz Jabłoński</cp:lastModifiedBy>
  <cp:lastPrinted>2021-02-26T08:08:35Z</cp:lastPrinted>
  <dcterms:created xsi:type="dcterms:W3CDTF">2011-05-24T11:02:07Z</dcterms:created>
  <dcterms:modified xsi:type="dcterms:W3CDTF">2021-02-26T13:24:47Z</dcterms:modified>
</cp:coreProperties>
</file>